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activeTab="0"/>
  </bookViews>
  <sheets>
    <sheet name="1. источники деф." sheetId="1" r:id="rId1"/>
    <sheet name="2. поступления" sheetId="2" r:id="rId2"/>
    <sheet name="3. распределение" sheetId="3" r:id="rId3"/>
    <sheet name="4.расходы" sheetId="4" r:id="rId4"/>
    <sheet name="117 форма" sheetId="5" r:id="rId5"/>
  </sheets>
  <externalReferences>
    <externalReference r:id="rId8"/>
  </externalReferences>
  <definedNames>
    <definedName name="_xlnm.Print_Titles" localSheetId="1">'2. поступления'!$8:$9</definedName>
    <definedName name="_xlnm.Print_Titles" localSheetId="3">'4.расходы'!$9:$9</definedName>
  </definedNames>
  <calcPr fullCalcOnLoad="1"/>
</workbook>
</file>

<file path=xl/sharedStrings.xml><?xml version="1.0" encoding="utf-8"?>
<sst xmlns="http://schemas.openxmlformats.org/spreadsheetml/2006/main" count="642" uniqueCount="247">
  <si>
    <t>Коды бюджетной классификации РФ</t>
  </si>
  <si>
    <t>Наименование</t>
  </si>
  <si>
    <t>НАЛОГИ НА ПРИБЫЛЬ, ДОХОДЫ</t>
  </si>
  <si>
    <t>Налог на доходы физических лиц</t>
  </si>
  <si>
    <t>Земельный налог</t>
  </si>
  <si>
    <t>БЕЗВОЗМЕЗДНЫЕ ПОСТУПЛЕНИЯ</t>
  </si>
  <si>
    <t>Общегосударственные вопросы</t>
  </si>
  <si>
    <t>Рз</t>
  </si>
  <si>
    <t>Другие общегосударственные вопросы</t>
  </si>
  <si>
    <t>Иные межбюджетные трансферты</t>
  </si>
  <si>
    <t>Утвержденные бюджетные назначения</t>
  </si>
  <si>
    <t>Резервные фонды</t>
  </si>
  <si>
    <t>Национальная оборона</t>
  </si>
  <si>
    <t>Социальная политика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</si>
  <si>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</si>
  <si>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</si>
  <si>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</si>
  <si>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Руководство и управление в сфере установленных функций</t>
  </si>
  <si>
    <t>ЦСР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</si>
  <si>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</si>
  <si>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</si>
  <si>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</si>
  <si>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</si>
  <si>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</si>
  <si>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</si>
  <si>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Доплаты к пенсиям</t>
  </si>
  <si>
    <t>Расходы на обеспечение деятельности (оказание услуг) подведомственных учреждений</t>
  </si>
  <si>
    <t>Иные вопросы в отраслях социальной сферы</t>
  </si>
  <si>
    <t>Приложение 4</t>
  </si>
  <si>
    <t>Жилищно-коммунальное хозяйство</t>
  </si>
  <si>
    <t>Благоустройство</t>
  </si>
  <si>
    <t>Сбор и удаление твердых отходов</t>
  </si>
  <si>
    <t>НАЛОГОВЫЕ И НЕНАЛОГОВЫЕ ДОХОДЫ</t>
  </si>
  <si>
    <t>Иные расходы в области жилищно-коммунального хозяйства</t>
  </si>
  <si>
    <t>Организация и содержание мест захоронения</t>
  </si>
  <si>
    <t>Иные вопросы в сфере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</si>
  <si>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</si>
  <si>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</si>
  <si>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Закупка товаров, работ и услуг для государственных (муниципальных) нужд</t>
  </si>
  <si>
    <t>Иные расходы органов государственной власти субъектов Российской Федерации и органов местного самоуправления</t>
  </si>
  <si>
    <t>Расходы на обеспечение деятельности (оказание услуг) иных подведомственных учреждений</t>
  </si>
  <si>
    <t>%</t>
  </si>
  <si>
    <t>исполнения</t>
  </si>
  <si>
    <t>НАЛОГИ НА ИМУЩЕСТВО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</si>
  <si>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</si>
  <si>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</si>
  <si>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2</t>
  </si>
  <si>
    <t xml:space="preserve">Объем поступлений доходов бюджета муниципального образования </t>
  </si>
  <si>
    <t>Физическая культура и спорт</t>
  </si>
  <si>
    <t>Массовый спорт</t>
  </si>
  <si>
    <t>Код</t>
  </si>
  <si>
    <t>Пр</t>
  </si>
  <si>
    <t>Закупка товаров, работ и услуг для обеспечения государственных (муниципальных) нужд</t>
  </si>
  <si>
    <t>Приложение 1</t>
  </si>
  <si>
    <t>Приложение 3</t>
  </si>
  <si>
    <t>303</t>
  </si>
  <si>
    <t>Уплата налогов, сборов и иных платежей</t>
  </si>
  <si>
    <t>Иные вопросы в области жилищно-коммунального хозяйства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</si>
  <si>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</si>
  <si>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(тыс.руб.)</t>
  </si>
  <si>
    <t>БЕЗВОЗМЕЗДНЫЕ ПОСТУПЛЕНИЯ ОТ ДРУГИХ БЮДЖЕТОВ БЮДЖЕТНОЙ СИСТЕМЫ РОССИЙСКОЙ ФЕДЕРАЦИИ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</si>
  <si>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</si>
  <si>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</si>
  <si>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</si>
  <si>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</si>
  <si>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</si>
  <si>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</si>
  <si>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</si>
  <si>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</si>
  <si>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</si>
  <si>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</si>
  <si>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</si>
  <si>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</si>
  <si>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</si>
  <si>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</si>
  <si>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</si>
  <si>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</si>
  <si>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</si>
  <si>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X</t>
  </si>
  <si>
    <t>000 10000000000000000</t>
  </si>
  <si>
    <t>000 10100000000000000</t>
  </si>
  <si>
    <t>000 10102000010000110</t>
  </si>
  <si>
    <t>000 10102010010000110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</si>
  <si>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</si>
  <si>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</si>
  <si>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</si>
  <si>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</si>
  <si>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</si>
  <si>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</si>
  <si>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</si>
  <si>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</si>
  <si>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</si>
  <si>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</si>
  <si>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</si>
  <si>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000 20215002000000150</t>
  </si>
  <si>
    <t>000 20215002100000150</t>
  </si>
  <si>
    <t>000 20230000000000150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</si>
  <si>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</si>
  <si>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</si>
  <si>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</si>
  <si>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</si>
  <si>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</si>
  <si>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</si>
  <si>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</si>
  <si>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ОТЧЕТ ОБ ИСПОЛНЕНИИ БЮДЖЕТА</t>
  </si>
  <si>
    <t>КОДЫ</t>
  </si>
  <si>
    <t>Форма по ОКУД</t>
  </si>
  <si>
    <t>0503117</t>
  </si>
  <si>
    <t>Дата</t>
  </si>
  <si>
    <t>по ОКПО</t>
  </si>
  <si>
    <t>00474494</t>
  </si>
  <si>
    <t>Наименование
финансового органа</t>
  </si>
  <si>
    <t>Администрация Усть-Алейского сельсовета Калманского района Алтайского края</t>
  </si>
  <si>
    <t>Глава по БК</t>
  </si>
  <si>
    <t>Наименование публично-правового образования</t>
  </si>
  <si>
    <t xml:space="preserve">Бюджет Усть-Алейского сельсовета Калманского района </t>
  </si>
  <si>
    <t>по ОКТМО</t>
  </si>
  <si>
    <t>01615480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</si>
  <si>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</si>
  <si>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</si>
  <si>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</si>
  <si>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</si>
  <si>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</si>
  <si>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</si>
  <si>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</si>
  <si>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</si>
  <si>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</si>
  <si>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</si>
  <si>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</si>
  <si>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</si>
  <si>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</si>
  <si>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</si>
  <si>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</si>
  <si>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</si>
  <si>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</si>
  <si>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 xml:space="preserve">Код </t>
  </si>
  <si>
    <t>Источники финансирования дефицита бюджета</t>
  </si>
  <si>
    <t xml:space="preserve"> 01 05 00 00 00 0000 000</t>
  </si>
  <si>
    <t xml:space="preserve"> Изменение остатков средств на счетах по учету средств бюджетов</t>
  </si>
  <si>
    <t xml:space="preserve"> 01 05 02 01 10 0000 510</t>
  </si>
  <si>
    <t xml:space="preserve"> Увеличение прочих остатков денежных средств бюджетов сельских поселений</t>
  </si>
  <si>
    <t xml:space="preserve"> 01 05 02 01 10 0000 610</t>
  </si>
  <si>
    <t xml:space="preserve"> Уменьшение прочих остатков денежных средств бюджетов сельских поселений</t>
  </si>
  <si>
    <t>Источники финансирования дефицита бюджета поселения на 2020 год</t>
  </si>
  <si>
    <t xml:space="preserve"> </t>
  </si>
  <si>
    <t>Утвержденный план</t>
  </si>
  <si>
    <t>от ___________2020г. № _______</t>
  </si>
  <si>
    <t xml:space="preserve">к распоряжению Администрации Усть-Алейского сельсовета </t>
  </si>
  <si>
    <t>к распоряжению Администрации Усть-Алейского сельсовета "</t>
  </si>
  <si>
    <t>от _____________   2020г № ________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</si>
  <si>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</si>
  <si>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</si>
  <si>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</si>
  <si>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</si>
  <si>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 xml:space="preserve">Уточненный план </t>
  </si>
  <si>
    <t>Ведомственная структура расходов бюджета поселения на 2020 год</t>
  </si>
  <si>
    <t>Вр</t>
  </si>
  <si>
    <t xml:space="preserve"> 303</t>
  </si>
  <si>
    <t xml:space="preserve"> 01</t>
  </si>
  <si>
    <t xml:space="preserve"> 02</t>
  </si>
  <si>
    <t xml:space="preserve"> 01 0 00 00000</t>
  </si>
  <si>
    <t xml:space="preserve"> 01 2 00 00000</t>
  </si>
  <si>
    <t xml:space="preserve"> 01 2 00 10120</t>
  </si>
  <si>
    <t xml:space="preserve"> 100</t>
  </si>
  <si>
    <t xml:space="preserve"> 04</t>
  </si>
  <si>
    <t xml:space="preserve"> 01 2 00 10110</t>
  </si>
  <si>
    <t xml:space="preserve"> 200</t>
  </si>
  <si>
    <t xml:space="preserve"> 800</t>
  </si>
  <si>
    <t>17,2</t>
  </si>
  <si>
    <t xml:space="preserve"> 11</t>
  </si>
  <si>
    <t xml:space="preserve"> 99 0 00 00000</t>
  </si>
  <si>
    <t xml:space="preserve"> 99 1 00 00000</t>
  </si>
  <si>
    <t>Резервные фонды местной администрации</t>
  </si>
  <si>
    <t xml:space="preserve"> 99 1 00 14100</t>
  </si>
  <si>
    <t xml:space="preserve"> 870</t>
  </si>
  <si>
    <t>10,0</t>
  </si>
  <si>
    <t xml:space="preserve"> 13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</si>
  <si>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</si>
  <si>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98 0 00 00000</t>
  </si>
  <si>
    <t>Иные межбюджетные трансферты общего характера</t>
  </si>
  <si>
    <t xml:space="preserve"> 98 5 00 00000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</si>
  <si>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</si>
  <si>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98 5 00 60510</t>
  </si>
  <si>
    <t xml:space="preserve"> 540</t>
  </si>
  <si>
    <t>46,7</t>
  </si>
  <si>
    <t xml:space="preserve"> 03</t>
  </si>
  <si>
    <t xml:space="preserve"> 01 4 00 00000</t>
  </si>
  <si>
    <t xml:space="preserve"> 01 4 00 51180</t>
  </si>
  <si>
    <t>65,4</t>
  </si>
  <si>
    <t>1,5</t>
  </si>
  <si>
    <t xml:space="preserve"> 05</t>
  </si>
  <si>
    <t xml:space="preserve"> 92 0 00 00000</t>
  </si>
  <si>
    <t xml:space="preserve"> 92 9 00 00000</t>
  </si>
  <si>
    <t xml:space="preserve"> 92 9 00 18070</t>
  </si>
  <si>
    <t>0,7</t>
  </si>
  <si>
    <t>Прочие мероприятия по благоустройству муниципальных образований</t>
  </si>
  <si>
    <t xml:space="preserve"> 92 9 00 18080</t>
  </si>
  <si>
    <t>10,8</t>
  </si>
  <si>
    <t xml:space="preserve"> 92 9 00 18090</t>
  </si>
  <si>
    <t>Обращение с твердыми коммунальными отходами</t>
  </si>
  <si>
    <t xml:space="preserve"> 92 9 00 18110</t>
  </si>
  <si>
    <t>Культура,кинематография</t>
  </si>
  <si>
    <t xml:space="preserve"> 08</t>
  </si>
  <si>
    <t>Другие вопросы в области культуры,кинематографии</t>
  </si>
  <si>
    <t xml:space="preserve"> 02 0 00 00000</t>
  </si>
  <si>
    <t xml:space="preserve"> 02 5 00 00000</t>
  </si>
  <si>
    <t xml:space="preserve"> 02 5 00 10820</t>
  </si>
  <si>
    <t xml:space="preserve"> 90 0 00 00000</t>
  </si>
  <si>
    <t>Иные вопросы в сфере культуры и средств массовой информации</t>
  </si>
  <si>
    <t>90 2 00 00000</t>
  </si>
  <si>
    <t>Мероприятия в сфере культуры по сохранению объектов культурного насления</t>
  </si>
  <si>
    <t>91 2 00 66510</t>
  </si>
  <si>
    <t>92 2 00 66510</t>
  </si>
  <si>
    <t>3,0</t>
  </si>
  <si>
    <t xml:space="preserve"> 10</t>
  </si>
  <si>
    <t xml:space="preserve"> 90 4 00 00000</t>
  </si>
  <si>
    <t xml:space="preserve"> 90 4 00 16270</t>
  </si>
  <si>
    <t>Социальные выплаты гражданам, кроме публичных нормативных социальных выплат</t>
  </si>
  <si>
    <t xml:space="preserve"> 300</t>
  </si>
  <si>
    <t>30,7</t>
  </si>
  <si>
    <t>Иные вопросы в сфере здравоохранения, физической культуры и спорта</t>
  </si>
  <si>
    <t xml:space="preserve"> 90 3 00 00000</t>
  </si>
  <si>
    <t>Мероприятия в области здравоохранения, спорта и физической культуры, туризма</t>
  </si>
  <si>
    <t xml:space="preserve"> 90 3 00 16670</t>
  </si>
  <si>
    <t xml:space="preserve"> Всего расходов</t>
  </si>
  <si>
    <t>% исполнения</t>
  </si>
  <si>
    <t>Распределение бюджетных ассигнований по разделам и подразделам классификации расходов бюджета поселения на 2020  год</t>
  </si>
  <si>
    <t xml:space="preserve"> Общегосударственные вопросы 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</si>
  <si>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</si>
  <si>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РФ высших исполнительных органов государственной власти субъектов РФ, местных администраций</t>
  </si>
  <si>
    <t xml:space="preserve"> Резервные фонды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</si>
  <si>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</si>
  <si>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</si>
  <si>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</si>
  <si>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Жилищно-коммунальное хозяйство</t>
  </si>
  <si>
    <t xml:space="preserve"> Благоустройство</t>
  </si>
  <si>
    <t xml:space="preserve"> Культура, кинематография</t>
  </si>
  <si>
    <t xml:space="preserve"> другие вопросы в области культуры, кинематографии</t>
  </si>
  <si>
    <t xml:space="preserve"> Социальная политика</t>
  </si>
  <si>
    <t xml:space="preserve"> Пенсионное обеспечение</t>
  </si>
  <si>
    <t xml:space="preserve"> Массовый спорт</t>
  </si>
  <si>
    <t>Утвержденные назначения</t>
  </si>
  <si>
    <t xml:space="preserve"> Физическая культура и спорт</t>
  </si>
  <si>
    <t>Исполнено за 9 мес.2020г</t>
  </si>
  <si>
    <t>на 1 октября 2020 г.</t>
  </si>
  <si>
    <t>Усть-Алейский сельсовет Калманского района Алтайского края за 9 месяцев 2020г</t>
  </si>
  <si>
    <t>НЕ ПЕЧАТАЕМ !!!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</si>
</sst>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  <numFmt numFmtId="189" formatCode="[$-FC19]d\ mmmm\ yyyy\ &quot;г.&quot;"/>
    <numFmt numFmtId="190" formatCode="_-* #,##0.0_р_._-;\-* #,##0.0_р_._-;_-* &quot;-&quot;??_р_._-;_-@_-"/>
    <numFmt numFmtId="191" formatCode="[$-1010419]dd\.mm\.yyyy"/>
    <numFmt numFmtId="192" formatCode="&quot;&quot;#000"/>
    <numFmt numFmtId="193" formatCode="&quot;&quot;###,##0.00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3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1" fillId="33" borderId="10" xfId="0" applyNumberFormat="1" applyFont="1" applyFill="1" applyBorder="1" applyAlignment="1" applyProtection="1">
      <alignment horizontal="center" vertical="top" wrapText="1"/>
      <protection/>
    </xf>
    <xf numFmtId="49" fontId="1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1" fillId="33" borderId="0" xfId="0" applyFont="1" applyFill="1" applyAlignment="1" applyProtection="1">
      <alignment horizontal="left" vertical="top"/>
      <protection/>
    </xf>
    <xf numFmtId="0" fontId="11" fillId="33" borderId="0" xfId="0" applyFont="1" applyFill="1" applyAlignment="1" applyProtection="1">
      <alignment vertical="top"/>
      <protection/>
    </xf>
    <xf numFmtId="49" fontId="11" fillId="33" borderId="10" xfId="0" applyNumberFormat="1" applyFont="1" applyFill="1" applyBorder="1" applyAlignment="1" applyProtection="1">
      <alignment horizontal="left" vertical="top" wrapText="1"/>
      <protection/>
    </xf>
    <xf numFmtId="0" fontId="11" fillId="33" borderId="11" xfId="0" applyNumberFormat="1" applyFont="1" applyFill="1" applyBorder="1" applyAlignment="1" applyProtection="1">
      <alignment horizontal="center" vertical="top"/>
      <protection/>
    </xf>
    <xf numFmtId="0" fontId="11" fillId="33" borderId="12" xfId="0" applyNumberFormat="1" applyFont="1" applyFill="1" applyBorder="1" applyAlignment="1" applyProtection="1">
      <alignment horizontal="center" vertical="top"/>
      <protection/>
    </xf>
    <xf numFmtId="190" fontId="1" fillId="0" borderId="12" xfId="61" applyNumberFormat="1" applyFont="1" applyBorder="1" applyAlignment="1">
      <alignment/>
    </xf>
    <xf numFmtId="190" fontId="1" fillId="0" borderId="13" xfId="61" applyNumberFormat="1" applyFont="1" applyBorder="1" applyAlignment="1">
      <alignment/>
    </xf>
    <xf numFmtId="190" fontId="1" fillId="0" borderId="14" xfId="61" applyNumberFormat="1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11" fillId="0" borderId="0" xfId="0" applyNumberFormat="1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/>
      <protection/>
    </xf>
    <xf numFmtId="49" fontId="11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11" fillId="0" borderId="11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justify" vertical="center"/>
    </xf>
    <xf numFmtId="0" fontId="1" fillId="0" borderId="12" xfId="0" applyFont="1" applyBorder="1" applyAlignment="1">
      <alignment horizontal="justify"/>
    </xf>
    <xf numFmtId="0" fontId="11" fillId="0" borderId="12" xfId="0" applyFont="1" applyFill="1" applyBorder="1" applyAlignment="1" applyProtection="1">
      <alignment horizontal="center" vertical="center"/>
      <protection/>
    </xf>
    <xf numFmtId="185" fontId="1" fillId="0" borderId="12" xfId="0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3" fillId="35" borderId="0" xfId="0" applyFont="1" applyFill="1" applyAlignment="1">
      <alignment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right" wrapText="1"/>
    </xf>
    <xf numFmtId="0" fontId="13" fillId="35" borderId="18" xfId="0" applyFont="1" applyFill="1" applyBorder="1" applyAlignment="1">
      <alignment horizontal="center" vertical="center" wrapText="1"/>
    </xf>
    <xf numFmtId="191" fontId="13" fillId="35" borderId="19" xfId="0" applyNumberFormat="1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vertical="top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left" vertical="top" wrapText="1"/>
    </xf>
    <xf numFmtId="192" fontId="13" fillId="35" borderId="24" xfId="0" applyNumberFormat="1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193" fontId="13" fillId="35" borderId="15" xfId="0" applyNumberFormat="1" applyFont="1" applyFill="1" applyBorder="1" applyAlignment="1">
      <alignment horizontal="right" wrapText="1"/>
    </xf>
    <xf numFmtId="193" fontId="13" fillId="35" borderId="25" xfId="0" applyNumberFormat="1" applyFont="1" applyFill="1" applyBorder="1" applyAlignment="1">
      <alignment horizontal="right" wrapText="1"/>
    </xf>
    <xf numFmtId="0" fontId="13" fillId="35" borderId="17" xfId="0" applyFont="1" applyFill="1" applyBorder="1" applyAlignment="1">
      <alignment horizontal="left" vertical="top" wrapText="1"/>
    </xf>
    <xf numFmtId="0" fontId="13" fillId="35" borderId="26" xfId="0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right" wrapText="1"/>
    </xf>
    <xf numFmtId="0" fontId="13" fillId="35" borderId="27" xfId="0" applyFont="1" applyFill="1" applyBorder="1" applyAlignment="1">
      <alignment horizontal="right" wrapText="1"/>
    </xf>
    <xf numFmtId="0" fontId="13" fillId="35" borderId="21" xfId="0" applyFont="1" applyFill="1" applyBorder="1" applyAlignment="1">
      <alignment wrapText="1"/>
    </xf>
    <xf numFmtId="0" fontId="13" fillId="35" borderId="28" xfId="0" applyFont="1" applyFill="1" applyBorder="1" applyAlignment="1">
      <alignment horizontal="center" wrapText="1"/>
    </xf>
    <xf numFmtId="0" fontId="13" fillId="35" borderId="28" xfId="0" applyFont="1" applyFill="1" applyBorder="1" applyAlignment="1">
      <alignment horizontal="right" wrapText="1"/>
    </xf>
    <xf numFmtId="49" fontId="11" fillId="33" borderId="0" xfId="0" applyNumberFormat="1" applyFont="1" applyFill="1" applyAlignment="1" applyProtection="1">
      <alignment horizontal="center" vertical="top" wrapText="1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justify"/>
    </xf>
    <xf numFmtId="0" fontId="54" fillId="34" borderId="14" xfId="0" applyFont="1" applyFill="1" applyBorder="1" applyAlignment="1">
      <alignment horizontal="left" wrapText="1" indent="1"/>
    </xf>
    <xf numFmtId="0" fontId="54" fillId="34" borderId="13" xfId="0" applyFont="1" applyFill="1" applyBorder="1" applyAlignment="1">
      <alignment horizontal="left" wrapText="1" indent="1"/>
    </xf>
    <xf numFmtId="0" fontId="54" fillId="34" borderId="14" xfId="0" applyFont="1" applyFill="1" applyBorder="1" applyAlignment="1">
      <alignment horizontal="center" wrapText="1"/>
    </xf>
    <xf numFmtId="0" fontId="54" fillId="34" borderId="13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1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>
      <alignment horizontal="justify"/>
    </xf>
    <xf numFmtId="0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 applyProtection="1">
      <alignment horizontal="center" vertical="top" wrapText="1"/>
      <protection/>
    </xf>
    <xf numFmtId="0" fontId="0" fillId="0" borderId="29" xfId="0" applyFill="1" applyBorder="1" applyAlignment="1">
      <alignment horizontal="right"/>
    </xf>
    <xf numFmtId="0" fontId="53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12" fillId="35" borderId="0" xfId="0" applyFont="1" applyFill="1" applyAlignment="1">
      <alignment horizontal="center" wrapText="1"/>
    </xf>
    <xf numFmtId="0" fontId="0" fillId="35" borderId="0" xfId="0" applyFill="1" applyAlignment="1">
      <alignment/>
    </xf>
    <xf numFmtId="0" fontId="13" fillId="35" borderId="0" xfId="0" applyFont="1" applyFill="1" applyAlignment="1">
      <alignment wrapText="1"/>
    </xf>
    <xf numFmtId="0" fontId="13" fillId="35" borderId="0" xfId="0" applyFont="1" applyFill="1" applyAlignment="1">
      <alignment horizontal="center" wrapText="1"/>
    </xf>
    <xf numFmtId="0" fontId="14" fillId="35" borderId="0" xfId="0" applyFont="1" applyFill="1" applyAlignment="1">
      <alignment wrapText="1"/>
    </xf>
    <xf numFmtId="0" fontId="14" fillId="35" borderId="0" xfId="0" applyFont="1" applyFill="1" applyAlignment="1">
      <alignment vertical="top" wrapText="1"/>
    </xf>
    <xf numFmtId="0" fontId="12" fillId="35" borderId="0" xfId="0" applyFont="1" applyFill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185" fontId="55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5" fontId="7" fillId="0" borderId="10" xfId="0" applyNumberFormat="1" applyFont="1" applyFill="1" applyBorder="1" applyAlignment="1" applyProtection="1">
      <alignment horizontal="center" vertical="top"/>
      <protection/>
    </xf>
    <xf numFmtId="43" fontId="56" fillId="0" borderId="12" xfId="61" applyFont="1" applyFill="1" applyBorder="1" applyAlignment="1">
      <alignment horizontal="center" vertical="center" wrapText="1"/>
    </xf>
    <xf numFmtId="0" fontId="34" fillId="36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96;&#1077;&#1083;&#1077;&#1074;&#1072;%20&#1053;&#1072;&#1090;&#1072;&#1083;&#1100;&#1103;\Desktop\&#1041;&#1091;&#1093;\&#1054;&#1090;&#1095;&#1077;&#1090;%20&#1086;&#1073;%20&#1080;&#1089;&#1087;&#1086;&#1083;&#1085;&#1077;&#1085;&#1080;&#1080;%20&#1073;&#1102;&#1076;&#1078;&#1077;&#1090;&#1072;\2020\&#1054;&#1090;&#1095;&#1077;&#1090;%20&#1086;&#1073;%20&#1080;&#1089;&#1087;.&#1073;&#1102;&#1076;&#1078;&#1077;&#1090;&#1072;%202%20&#1082;&#1074;%202020\&#1048;&#1057;&#1055;&#1054;&#1051;&#1053;&#1045;&#1053;&#1048;&#1045;%20%20&#1041;&#1070;&#1044;&#1046;&#1045;&#1058;&#1040;%20&#1047;&#1040;%202%20&#1082;&#1074;&#1072;&#1088;&#1090;&#1072;&#1083;%202020%20&#1057;%20&#1055;&#1054;&#1050;&#1056;&#1040;&#1057;&#1050;&#1054;&#1049;%20&#1056;&#1040;&#1057;&#1061;&#1054;&#1044;&#105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источники деф."/>
      <sheetName val="2. поступления"/>
      <sheetName val="3. распределение"/>
      <sheetName val="4.расходы"/>
      <sheetName val="117 форма"/>
    </sheetNames>
    <sheetDataSet>
      <sheetData sheetId="4">
        <row r="16">
          <cell r="C16" t="str">
            <v>X</v>
          </cell>
        </row>
        <row r="18">
          <cell r="C18" t="str">
            <v>000 10000000000000000</v>
          </cell>
        </row>
        <row r="19">
          <cell r="C19" t="str">
            <v>000 10100000000000000</v>
          </cell>
        </row>
        <row r="20">
          <cell r="C20" t="str">
            <v>000 10102000010000110</v>
          </cell>
        </row>
        <row r="21">
          <cell r="C21" t="str">
            <v>000 10102010010000110</v>
          </cell>
        </row>
        <row r="22">
          <cell r="C22" t="str">
            <v>000 10600000000000000</v>
          </cell>
        </row>
        <row r="23">
          <cell r="C23" t="str">
            <v>000 10601000000000110</v>
          </cell>
        </row>
        <row r="24">
          <cell r="C24" t="str">
            <v>000 10601030100000110</v>
          </cell>
        </row>
        <row r="25">
          <cell r="C25" t="str">
            <v>000 10606000000000110</v>
          </cell>
        </row>
        <row r="26">
          <cell r="C26" t="str">
            <v>000 10606030000000110</v>
          </cell>
        </row>
        <row r="27">
          <cell r="C27" t="str">
            <v>000 10606033100000110</v>
          </cell>
        </row>
        <row r="28">
          <cell r="C28" t="str">
            <v>000 10606040000000110</v>
          </cell>
        </row>
        <row r="29">
          <cell r="C29" t="str">
            <v>000 10606043100000110</v>
          </cell>
        </row>
        <row r="30">
          <cell r="C30" t="str">
            <v>000 20000000000000000</v>
          </cell>
        </row>
        <row r="31">
          <cell r="C31" t="str">
            <v>000 20200000000000000</v>
          </cell>
        </row>
        <row r="32">
          <cell r="C32" t="str">
            <v>000 20210000000000150</v>
          </cell>
        </row>
        <row r="33">
          <cell r="C33" t="str">
            <v>000 20215002000000150</v>
          </cell>
        </row>
        <row r="34">
          <cell r="C34" t="str">
            <v>000 20215002100000150</v>
          </cell>
        </row>
        <row r="35">
          <cell r="C35" t="str">
            <v>000 20216001000000150</v>
          </cell>
        </row>
        <row r="36">
          <cell r="C36" t="str">
            <v>000 20216001100000150</v>
          </cell>
        </row>
        <row r="37">
          <cell r="C37" t="str">
            <v>000 20230000000000150</v>
          </cell>
        </row>
        <row r="38">
          <cell r="C38" t="str">
            <v>000 20235118000000150</v>
          </cell>
        </row>
        <row r="39">
          <cell r="C39" t="str">
            <v>000 20235118100000150</v>
          </cell>
        </row>
        <row r="40">
          <cell r="C40" t="str">
            <v>000 20240000000000150</v>
          </cell>
        </row>
        <row r="41">
          <cell r="C41" t="str">
            <v>000 20240014000000150</v>
          </cell>
        </row>
        <row r="42">
          <cell r="C42" t="str">
            <v>000 20240014100000150</v>
          </cell>
        </row>
        <row r="43">
          <cell r="C43" t="str">
            <v>000 20249999000000150</v>
          </cell>
        </row>
        <row r="44">
          <cell r="C44" t="str">
            <v>000 20249999100000150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3.25390625" style="1" customWidth="1"/>
    <col min="2" max="2" width="32.625" style="1" customWidth="1"/>
    <col min="3" max="4" width="16.25390625" style="1" customWidth="1"/>
    <col min="5" max="16384" width="9.125" style="1" customWidth="1"/>
  </cols>
  <sheetData>
    <row r="1" spans="3:4" ht="15">
      <c r="C1" s="74" t="s">
        <v>53</v>
      </c>
      <c r="D1" s="74"/>
    </row>
    <row r="2" spans="3:4" ht="30.75" customHeight="1">
      <c r="C2" s="75" t="s">
        <v>147</v>
      </c>
      <c r="D2" s="75"/>
    </row>
    <row r="3" ht="15">
      <c r="C3" s="2" t="s">
        <v>146</v>
      </c>
    </row>
    <row r="6" spans="1:4" s="8" customFormat="1" ht="18.75" customHeight="1">
      <c r="A6" s="73" t="s">
        <v>143</v>
      </c>
      <c r="B6" s="73"/>
      <c r="C6" s="73"/>
      <c r="D6" s="73"/>
    </row>
    <row r="7" spans="1:4" s="8" customFormat="1" ht="15.75">
      <c r="A7" s="17" t="s">
        <v>144</v>
      </c>
      <c r="B7" s="18"/>
      <c r="C7" s="18"/>
      <c r="D7" s="8" t="s">
        <v>59</v>
      </c>
    </row>
    <row r="8" spans="1:4" s="8" customFormat="1" ht="31.5" customHeight="1">
      <c r="A8" s="6" t="s">
        <v>135</v>
      </c>
      <c r="B8" s="6" t="s">
        <v>136</v>
      </c>
      <c r="C8" s="7" t="s">
        <v>145</v>
      </c>
      <c r="D8" s="43" t="s">
        <v>243</v>
      </c>
    </row>
    <row r="9" spans="1:4" s="8" customFormat="1" ht="47.25">
      <c r="A9" s="6" t="s">
        <v>137</v>
      </c>
      <c r="B9" s="19" t="s">
        <v>138</v>
      </c>
      <c r="C9" s="20">
        <f>C10+C11</f>
        <v>66.70000000000005</v>
      </c>
      <c r="D9" s="21">
        <v>65.7</v>
      </c>
    </row>
    <row r="10" spans="1:4" s="8" customFormat="1" ht="47.25">
      <c r="A10" s="6" t="s">
        <v>139</v>
      </c>
      <c r="B10" s="19" t="s">
        <v>140</v>
      </c>
      <c r="C10" s="20">
        <v>-1102.1</v>
      </c>
      <c r="D10" s="21">
        <v>-778.6</v>
      </c>
    </row>
    <row r="11" spans="1:4" s="8" customFormat="1" ht="47.25">
      <c r="A11" s="6" t="s">
        <v>141</v>
      </c>
      <c r="B11" s="19" t="s">
        <v>142</v>
      </c>
      <c r="C11" s="20">
        <v>1168.8</v>
      </c>
      <c r="D11" s="21">
        <v>842.6</v>
      </c>
    </row>
    <row r="12" s="8" customFormat="1" ht="15.75"/>
    <row r="13" s="8" customFormat="1" ht="15.75"/>
    <row r="14" s="8" customFormat="1" ht="15.75"/>
    <row r="15" s="8" customFormat="1" ht="15.75"/>
    <row r="16" s="8" customFormat="1" ht="15.75"/>
    <row r="17" s="8" customFormat="1" ht="15.75"/>
    <row r="18" s="8" customFormat="1" ht="15.75"/>
  </sheetData>
  <sheetProtection/>
  <mergeCells count="3">
    <mergeCell ref="A6:D6"/>
    <mergeCell ref="C1:D1"/>
    <mergeCell ref="C2:D2"/>
  </mergeCells>
  <printOptions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30" zoomScaleNormal="130" zoomScalePageLayoutView="0" workbookViewId="0" topLeftCell="A1">
      <selection activeCell="D10" sqref="D10"/>
    </sheetView>
  </sheetViews>
  <sheetFormatPr defaultColWidth="9.00390625" defaultRowHeight="12.75"/>
  <cols>
    <col min="1" max="1" width="17.125" style="1" customWidth="1"/>
    <col min="2" max="2" width="36.00390625" style="1" customWidth="1"/>
    <col min="3" max="3" width="12.625" style="1" customWidth="1"/>
    <col min="4" max="4" width="10.00390625" style="1" customWidth="1"/>
    <col min="5" max="5" width="9.375" style="1" customWidth="1"/>
    <col min="6" max="6" width="1.25" style="1" customWidth="1"/>
    <col min="7" max="16384" width="9.125" style="1" customWidth="1"/>
  </cols>
  <sheetData>
    <row r="1" ht="12.75">
      <c r="C1" s="1" t="s">
        <v>46</v>
      </c>
    </row>
    <row r="2" spans="3:5" ht="31.5" customHeight="1">
      <c r="C2" s="80" t="s">
        <v>147</v>
      </c>
      <c r="D2" s="80"/>
      <c r="E2" s="80"/>
    </row>
    <row r="3" spans="3:5" ht="12.75">
      <c r="C3" s="82" t="s">
        <v>149</v>
      </c>
      <c r="D3" s="82"/>
      <c r="E3" s="82"/>
    </row>
    <row r="5" spans="1:5" ht="15">
      <c r="A5" s="81" t="s">
        <v>47</v>
      </c>
      <c r="B5" s="81"/>
      <c r="C5" s="81"/>
      <c r="D5" s="81"/>
      <c r="E5" s="81"/>
    </row>
    <row r="6" spans="1:5" ht="15">
      <c r="A6" s="81" t="s">
        <v>245</v>
      </c>
      <c r="B6" s="81"/>
      <c r="C6" s="81"/>
      <c r="D6" s="81"/>
      <c r="E6" s="81"/>
    </row>
    <row r="7" ht="12.75">
      <c r="E7" s="3" t="s">
        <v>59</v>
      </c>
    </row>
    <row r="8" spans="1:5" ht="12.75">
      <c r="A8" s="76" t="s">
        <v>0</v>
      </c>
      <c r="B8" s="78" t="s">
        <v>1</v>
      </c>
      <c r="C8" s="78" t="s">
        <v>154</v>
      </c>
      <c r="D8" s="78" t="s">
        <v>243</v>
      </c>
      <c r="E8" s="46" t="s">
        <v>41</v>
      </c>
    </row>
    <row r="9" spans="1:5" ht="12.75">
      <c r="A9" s="77"/>
      <c r="B9" s="79"/>
      <c r="C9" s="79"/>
      <c r="D9" s="79"/>
      <c r="E9" s="47" t="s">
        <v>42</v>
      </c>
    </row>
    <row r="10" spans="1:5" ht="15.75">
      <c r="A10" s="25" t="str">
        <f>'[1]117 форма'!C16</f>
        <v>X</v>
      </c>
      <c r="B10" s="25" t="s">
        <v>61</v>
      </c>
      <c r="C10" s="22">
        <f>'117 форма'!D16/1000</f>
        <v>1102.1</v>
      </c>
      <c r="D10" s="22">
        <f>'117 форма'!E16/1000</f>
        <v>778.6215</v>
      </c>
      <c r="E10" s="22">
        <f>D10/C10*100</f>
        <v>70.64889755920515</v>
      </c>
    </row>
    <row r="11" spans="1:5" ht="15.75">
      <c r="A11" s="25"/>
      <c r="B11" s="25" t="s">
        <v>62</v>
      </c>
      <c r="C11" s="22"/>
      <c r="D11" s="22"/>
      <c r="E11" s="22"/>
    </row>
    <row r="12" spans="1:5" ht="22.5">
      <c r="A12" s="25" t="str">
        <f>'[1]117 форма'!C18</f>
        <v>000 10000000000000000</v>
      </c>
      <c r="B12" s="25" t="s">
        <v>32</v>
      </c>
      <c r="C12" s="22">
        <f>'117 форма'!D18/1000</f>
        <v>295.5</v>
      </c>
      <c r="D12" s="22">
        <f>'117 форма'!E18/1000</f>
        <v>84.4615</v>
      </c>
      <c r="E12" s="22">
        <f aca="true" t="shared" si="0" ref="E12:E38">D12/C12*100</f>
        <v>28.582571912013538</v>
      </c>
    </row>
    <row r="13" spans="1:5" ht="22.5">
      <c r="A13" s="25" t="str">
        <f>'[1]117 форма'!C19</f>
        <v>000 10100000000000000</v>
      </c>
      <c r="B13" s="25" t="s">
        <v>2</v>
      </c>
      <c r="C13" s="22">
        <f>'117 форма'!D19/1000</f>
        <v>33.5</v>
      </c>
      <c r="D13" s="22">
        <f>'117 форма'!E19/1000</f>
        <v>23.894509999999997</v>
      </c>
      <c r="E13" s="22">
        <f t="shared" si="0"/>
        <v>71.32689552238804</v>
      </c>
    </row>
    <row r="14" spans="1:5" ht="22.5">
      <c r="A14" s="25" t="str">
        <f>'[1]117 форма'!C20</f>
        <v>000 10102000010000110</v>
      </c>
      <c r="B14" s="25" t="s">
        <v>3</v>
      </c>
      <c r="C14" s="22">
        <f>'117 форма'!D20/1000</f>
        <v>33.5</v>
      </c>
      <c r="D14" s="22">
        <f>'117 форма'!E20/1000</f>
        <v>23.894509999999997</v>
      </c>
      <c r="E14" s="22">
        <f t="shared" si="0"/>
        <v>71.32689552238804</v>
      </c>
    </row>
    <row r="15" spans="1:5" ht="67.5">
      <c r="A15" s="25" t="str">
        <f>'[1]117 форма'!C21</f>
        <v>000 10102010010000110</v>
      </c>
      <c r="B15" s="25" t="s">
        <v>63</v>
      </c>
      <c r="C15" s="22">
        <f>'117 форма'!D21/1000</f>
        <v>33.5</v>
      </c>
      <c r="D15" s="22">
        <f>'117 форма'!E21/1000</f>
        <v>23.894509999999997</v>
      </c>
      <c r="E15" s="22">
        <f t="shared" si="0"/>
        <v>71.32689552238804</v>
      </c>
    </row>
    <row r="16" spans="1:5" ht="22.5">
      <c r="A16" s="26" t="str">
        <f>'[1]117 форма'!C22</f>
        <v>000 10600000000000000</v>
      </c>
      <c r="B16" s="26" t="s">
        <v>43</v>
      </c>
      <c r="C16" s="22">
        <f>'117 форма'!D22/1000</f>
        <v>262</v>
      </c>
      <c r="D16" s="22">
        <f>'117 форма'!E22/1000</f>
        <v>60.56699</v>
      </c>
      <c r="E16" s="22">
        <f t="shared" si="0"/>
        <v>23.11717175572519</v>
      </c>
    </row>
    <row r="17" spans="1:5" ht="22.5">
      <c r="A17" s="28" t="str">
        <f>'[1]117 форма'!C23</f>
        <v>000 10601000000000110</v>
      </c>
      <c r="B17" s="26" t="s">
        <v>64</v>
      </c>
      <c r="C17" s="22">
        <f>'117 форма'!D23/1000</f>
        <v>52</v>
      </c>
      <c r="D17" s="22">
        <f>'117 форма'!E23/1000</f>
        <v>2.00839</v>
      </c>
      <c r="E17" s="22">
        <f t="shared" si="0"/>
        <v>3.8622884615384616</v>
      </c>
    </row>
    <row r="18" spans="1:5" ht="45">
      <c r="A18" s="28" t="str">
        <f>'[1]117 форма'!C24</f>
        <v>000 10601030100000110</v>
      </c>
      <c r="B18" s="26" t="s">
        <v>65</v>
      </c>
      <c r="C18" s="22">
        <f>'117 форма'!D24/1000</f>
        <v>52</v>
      </c>
      <c r="D18" s="22">
        <f>'117 форма'!E24/1000</f>
        <v>2.00839</v>
      </c>
      <c r="E18" s="22">
        <f t="shared" si="0"/>
        <v>3.8622884615384616</v>
      </c>
    </row>
    <row r="19" spans="1:5" ht="22.5">
      <c r="A19" s="28" t="str">
        <f>'[1]117 форма'!C25</f>
        <v>000 10606000000000110</v>
      </c>
      <c r="B19" s="26" t="s">
        <v>4</v>
      </c>
      <c r="C19" s="22">
        <f>'117 форма'!D25/1000</f>
        <v>210</v>
      </c>
      <c r="D19" s="22">
        <f>'117 форма'!E25/1000</f>
        <v>58.5586</v>
      </c>
      <c r="E19" s="22">
        <f t="shared" si="0"/>
        <v>27.88504761904762</v>
      </c>
    </row>
    <row r="20" spans="1:5" ht="22.5">
      <c r="A20" s="28" t="str">
        <f>'[1]117 форма'!C26</f>
        <v>000 10606030000000110</v>
      </c>
      <c r="B20" s="26" t="s">
        <v>66</v>
      </c>
      <c r="C20" s="22">
        <f>'117 форма'!D26/1000</f>
        <v>74</v>
      </c>
      <c r="D20" s="22">
        <f>'117 форма'!E26/1000</f>
        <v>39.61576</v>
      </c>
      <c r="E20" s="22">
        <f t="shared" si="0"/>
        <v>53.53481081081082</v>
      </c>
    </row>
    <row r="21" spans="1:5" ht="33.75">
      <c r="A21" s="28" t="str">
        <f>'[1]117 форма'!C27</f>
        <v>000 10606033100000110</v>
      </c>
      <c r="B21" s="26" t="s">
        <v>67</v>
      </c>
      <c r="C21" s="22">
        <f>'117 форма'!D27/1000</f>
        <v>74</v>
      </c>
      <c r="D21" s="22">
        <f>'117 форма'!E27/1000</f>
        <v>39.61576</v>
      </c>
      <c r="E21" s="22">
        <f t="shared" si="0"/>
        <v>53.53481081081082</v>
      </c>
    </row>
    <row r="22" spans="1:5" ht="22.5">
      <c r="A22" s="28" t="str">
        <f>'[1]117 форма'!C28</f>
        <v>000 10606040000000110</v>
      </c>
      <c r="B22" s="26" t="s">
        <v>68</v>
      </c>
      <c r="C22" s="22">
        <f>'117 форма'!D28/1000</f>
        <v>136</v>
      </c>
      <c r="D22" s="22">
        <f>'117 форма'!E28/1000</f>
        <v>18.94284</v>
      </c>
      <c r="E22" s="22">
        <f t="shared" si="0"/>
        <v>13.928558823529414</v>
      </c>
    </row>
    <row r="23" spans="1:5" ht="33.75">
      <c r="A23" s="28" t="str">
        <f>'[1]117 форма'!C29</f>
        <v>000 10606043100000110</v>
      </c>
      <c r="B23" s="26" t="s">
        <v>69</v>
      </c>
      <c r="C23" s="22">
        <f>'117 форма'!D29/1000</f>
        <v>136</v>
      </c>
      <c r="D23" s="22">
        <f>'117 форма'!E29/1000</f>
        <v>18.94284</v>
      </c>
      <c r="E23" s="22">
        <f t="shared" si="0"/>
        <v>13.928558823529414</v>
      </c>
    </row>
    <row r="24" spans="1:5" ht="22.5">
      <c r="A24" s="28" t="str">
        <f>'[1]117 форма'!C30</f>
        <v>000 20000000000000000</v>
      </c>
      <c r="B24" s="26" t="s">
        <v>5</v>
      </c>
      <c r="C24" s="22">
        <f>'117 форма'!D30/1000</f>
        <v>806.6</v>
      </c>
      <c r="D24" s="22">
        <f>'117 форма'!E30/1000</f>
        <v>694.16</v>
      </c>
      <c r="E24" s="22">
        <f t="shared" si="0"/>
        <v>86.06000495908752</v>
      </c>
    </row>
    <row r="25" spans="1:5" ht="33.75">
      <c r="A25" s="28" t="str">
        <f>'[1]117 форма'!C31</f>
        <v>000 20200000000000000</v>
      </c>
      <c r="B25" s="26" t="s">
        <v>60</v>
      </c>
      <c r="C25" s="22">
        <f>'117 форма'!D31/1000</f>
        <v>806.6</v>
      </c>
      <c r="D25" s="22">
        <f>'117 форма'!E31/1000</f>
        <v>694.16</v>
      </c>
      <c r="E25" s="22">
        <f t="shared" si="0"/>
        <v>86.06000495908752</v>
      </c>
    </row>
    <row r="26" spans="1:5" ht="22.5">
      <c r="A26" s="28" t="str">
        <f>'[1]117 форма'!C32</f>
        <v>000 20210000000000150</v>
      </c>
      <c r="B26" s="26" t="s">
        <v>70</v>
      </c>
      <c r="C26" s="22">
        <f>'117 форма'!D32/1000</f>
        <v>334.5</v>
      </c>
      <c r="D26" s="22">
        <f>'117 форма'!E32/1000</f>
        <v>257</v>
      </c>
      <c r="E26" s="22">
        <f t="shared" si="0"/>
        <v>76.83109118086696</v>
      </c>
    </row>
    <row r="27" spans="1:5" ht="22.5">
      <c r="A27" s="28" t="str">
        <f>'[1]117 форма'!C33</f>
        <v>000 20215002000000150</v>
      </c>
      <c r="B27" s="26" t="s">
        <v>71</v>
      </c>
      <c r="C27" s="22">
        <f>'117 форма'!D33/1000</f>
        <v>300</v>
      </c>
      <c r="D27" s="22">
        <f>'117 форма'!E33/1000</f>
        <v>225</v>
      </c>
      <c r="E27" s="22">
        <f t="shared" si="0"/>
        <v>75</v>
      </c>
    </row>
    <row r="28" spans="1:5" ht="33.75">
      <c r="A28" s="28" t="str">
        <f>'[1]117 форма'!C34</f>
        <v>000 20215002100000150</v>
      </c>
      <c r="B28" s="26" t="s">
        <v>72</v>
      </c>
      <c r="C28" s="22">
        <f>'117 форма'!D34/1000</f>
        <v>300</v>
      </c>
      <c r="D28" s="22">
        <f>'117 форма'!E34/1000</f>
        <v>225</v>
      </c>
      <c r="E28" s="22">
        <f t="shared" si="0"/>
        <v>75</v>
      </c>
    </row>
    <row r="29" spans="1:5" ht="45">
      <c r="A29" s="28" t="str">
        <f>'[1]117 форма'!C35</f>
        <v>000 20216001000000150</v>
      </c>
      <c r="B29" s="26" t="s">
        <v>150</v>
      </c>
      <c r="C29" s="22">
        <f>'117 форма'!D35/1000</f>
        <v>34.5</v>
      </c>
      <c r="D29" s="22">
        <f>'117 форма'!E35/1000</f>
        <v>32</v>
      </c>
      <c r="E29" s="22">
        <f t="shared" si="0"/>
        <v>92.7536231884058</v>
      </c>
    </row>
    <row r="30" spans="1:5" ht="33.75">
      <c r="A30" s="28" t="str">
        <f>'[1]117 форма'!C36</f>
        <v>000 20216001100000150</v>
      </c>
      <c r="B30" s="26" t="s">
        <v>152</v>
      </c>
      <c r="C30" s="22">
        <f>'117 форма'!D36/1000</f>
        <v>34.5</v>
      </c>
      <c r="D30" s="22">
        <f>'117 форма'!E36/1000</f>
        <v>32</v>
      </c>
      <c r="E30" s="22">
        <f t="shared" si="0"/>
        <v>92.7536231884058</v>
      </c>
    </row>
    <row r="31" spans="1:5" ht="22.5">
      <c r="A31" s="29" t="str">
        <f>'[1]117 форма'!C37</f>
        <v>000 20230000000000150</v>
      </c>
      <c r="B31" s="27" t="s">
        <v>73</v>
      </c>
      <c r="C31" s="22">
        <f>'117 форма'!D37/1000</f>
        <v>66.9</v>
      </c>
      <c r="D31" s="22">
        <f>'117 форма'!E37/1000</f>
        <v>50.16</v>
      </c>
      <c r="E31" s="22">
        <f t="shared" si="0"/>
        <v>74.97757847533632</v>
      </c>
    </row>
    <row r="32" spans="1:5" ht="33.75">
      <c r="A32" s="25" t="str">
        <f>'[1]117 форма'!C38</f>
        <v>000 20235118000000150</v>
      </c>
      <c r="B32" s="25" t="s">
        <v>74</v>
      </c>
      <c r="C32" s="22">
        <f>'117 форма'!D38/1000</f>
        <v>66.9</v>
      </c>
      <c r="D32" s="22">
        <f>'117 форма'!E38/1000</f>
        <v>50.16</v>
      </c>
      <c r="E32" s="24">
        <f t="shared" si="0"/>
        <v>74.97757847533632</v>
      </c>
    </row>
    <row r="33" spans="1:5" ht="45">
      <c r="A33" s="25" t="str">
        <f>'[1]117 форма'!C39</f>
        <v>000 20235118100000150</v>
      </c>
      <c r="B33" s="25" t="s">
        <v>44</v>
      </c>
      <c r="C33" s="22">
        <f>'117 форма'!D39/1000</f>
        <v>66.9</v>
      </c>
      <c r="D33" s="22">
        <f>'117 форма'!E39/1000</f>
        <v>50.16</v>
      </c>
      <c r="E33" s="22">
        <f t="shared" si="0"/>
        <v>74.97757847533632</v>
      </c>
    </row>
    <row r="34" spans="1:5" ht="22.5">
      <c r="A34" s="26" t="str">
        <f>'[1]117 форма'!C40</f>
        <v>000 20240000000000150</v>
      </c>
      <c r="B34" s="26" t="s">
        <v>9</v>
      </c>
      <c r="C34" s="22">
        <f>'117 форма'!D40/1000</f>
        <v>405.2</v>
      </c>
      <c r="D34" s="22">
        <f>'117 форма'!E40/1000</f>
        <v>387</v>
      </c>
      <c r="E34" s="23">
        <f t="shared" si="0"/>
        <v>95.50839091806516</v>
      </c>
    </row>
    <row r="35" spans="1:5" ht="56.25">
      <c r="A35" s="28" t="str">
        <f>'[1]117 форма'!C41</f>
        <v>000 20240014000000150</v>
      </c>
      <c r="B35" s="26" t="s">
        <v>75</v>
      </c>
      <c r="C35" s="22">
        <f>'117 форма'!D41/1000</f>
        <v>4.2</v>
      </c>
      <c r="D35" s="22">
        <f>'117 форма'!E41/1000</f>
        <v>3</v>
      </c>
      <c r="E35" s="22">
        <f t="shared" si="0"/>
        <v>71.42857142857143</v>
      </c>
    </row>
    <row r="36" spans="1:5" ht="67.5">
      <c r="A36" s="28" t="str">
        <f>'[1]117 форма'!C42</f>
        <v>000 20240014100000150</v>
      </c>
      <c r="B36" s="26" t="s">
        <v>45</v>
      </c>
      <c r="C36" s="22">
        <f>'117 форма'!D42/1000</f>
        <v>4.2</v>
      </c>
      <c r="D36" s="22">
        <f>'117 форма'!E42/1000</f>
        <v>3</v>
      </c>
      <c r="E36" s="22">
        <f t="shared" si="0"/>
        <v>71.42857142857143</v>
      </c>
    </row>
    <row r="37" spans="1:5" ht="22.5">
      <c r="A37" s="28" t="str">
        <f>'[1]117 форма'!C43</f>
        <v>000 20249999000000150</v>
      </c>
      <c r="B37" s="26" t="s">
        <v>76</v>
      </c>
      <c r="C37" s="22">
        <f>'117 форма'!D43/1000</f>
        <v>401</v>
      </c>
      <c r="D37" s="22">
        <f>'117 форма'!E43/1000</f>
        <v>384</v>
      </c>
      <c r="E37" s="22">
        <f t="shared" si="0"/>
        <v>95.76059850374065</v>
      </c>
    </row>
    <row r="38" spans="1:5" ht="22.5">
      <c r="A38" s="28" t="str">
        <f>'[1]117 форма'!C44</f>
        <v>000 20249999100000150</v>
      </c>
      <c r="B38" s="26" t="s">
        <v>77</v>
      </c>
      <c r="C38" s="22">
        <f>'117 форма'!D44/1000</f>
        <v>401</v>
      </c>
      <c r="D38" s="22">
        <f>'117 форма'!E44/1000</f>
        <v>384</v>
      </c>
      <c r="E38" s="22">
        <f t="shared" si="0"/>
        <v>95.76059850374065</v>
      </c>
    </row>
  </sheetData>
  <sheetProtection/>
  <mergeCells count="8">
    <mergeCell ref="A8:A9"/>
    <mergeCell ref="B8:B9"/>
    <mergeCell ref="C8:C9"/>
    <mergeCell ref="D8:D9"/>
    <mergeCell ref="C2:E2"/>
    <mergeCell ref="A5:E5"/>
    <mergeCell ref="A6:E6"/>
    <mergeCell ref="C3:E3"/>
  </mergeCells>
  <printOptions/>
  <pageMargins left="1.1023622047244095" right="0.5118110236220472" top="0.9448818897637796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A7" sqref="A7:F7"/>
    </sheetView>
  </sheetViews>
  <sheetFormatPr defaultColWidth="9.00390625" defaultRowHeight="12.75"/>
  <cols>
    <col min="1" max="1" width="51.25390625" style="15" customWidth="1"/>
    <col min="2" max="2" width="10.625" style="4" hidden="1" customWidth="1"/>
    <col min="3" max="3" width="3.875" style="4" hidden="1" customWidth="1"/>
    <col min="4" max="5" width="16.00390625" style="15" customWidth="1"/>
    <col min="6" max="6" width="17.00390625" style="15" customWidth="1"/>
    <col min="7" max="7" width="0" style="4" hidden="1" customWidth="1"/>
    <col min="8" max="8" width="2.00390625" style="4" customWidth="1"/>
    <col min="9" max="9" width="9.75390625" style="4" hidden="1" customWidth="1"/>
    <col min="10" max="10" width="23.00390625" style="4" customWidth="1"/>
    <col min="11" max="11" width="0.12890625" style="4" hidden="1" customWidth="1"/>
    <col min="12" max="16384" width="9.125" style="4" customWidth="1"/>
  </cols>
  <sheetData>
    <row r="1" ht="15">
      <c r="D1" s="15" t="s">
        <v>54</v>
      </c>
    </row>
    <row r="2" spans="4:6" ht="36" customHeight="1">
      <c r="D2" s="84" t="s">
        <v>147</v>
      </c>
      <c r="E2" s="84"/>
      <c r="F2" s="84"/>
    </row>
    <row r="3" spans="4:6" ht="23.25" customHeight="1">
      <c r="D3" s="85" t="s">
        <v>149</v>
      </c>
      <c r="E3" s="85"/>
      <c r="F3" s="85"/>
    </row>
    <row r="7" spans="1:6" s="5" customFormat="1" ht="45.75" customHeight="1">
      <c r="A7" s="83" t="s">
        <v>226</v>
      </c>
      <c r="B7" s="83"/>
      <c r="C7" s="83"/>
      <c r="D7" s="83"/>
      <c r="E7" s="83"/>
      <c r="F7" s="83"/>
    </row>
    <row r="8" spans="1:6" s="5" customFormat="1" ht="15.75">
      <c r="A8" s="30" t="s">
        <v>144</v>
      </c>
      <c r="B8" s="31"/>
      <c r="C8" s="31"/>
      <c r="D8" s="31"/>
      <c r="E8" s="16"/>
      <c r="F8" s="16" t="s">
        <v>59</v>
      </c>
    </row>
    <row r="9" spans="1:6" s="5" customFormat="1" ht="31.5">
      <c r="A9" s="32" t="s">
        <v>1</v>
      </c>
      <c r="B9" s="33" t="s">
        <v>7</v>
      </c>
      <c r="C9" s="32" t="s">
        <v>51</v>
      </c>
      <c r="D9" s="34" t="s">
        <v>241</v>
      </c>
      <c r="E9" s="42" t="s">
        <v>243</v>
      </c>
      <c r="F9" s="35" t="s">
        <v>225</v>
      </c>
    </row>
    <row r="10" spans="1:6" s="5" customFormat="1" ht="15.75">
      <c r="A10" s="36" t="s">
        <v>227</v>
      </c>
      <c r="B10" s="37" t="s">
        <v>158</v>
      </c>
      <c r="C10" s="38" t="s">
        <v>144</v>
      </c>
      <c r="D10" s="44">
        <f>'4.расходы'!G11</f>
        <v>711.5</v>
      </c>
      <c r="E10" s="44">
        <f>'4.расходы'!H11</f>
        <v>543.4</v>
      </c>
      <c r="F10" s="45">
        <f>E10/D10*100</f>
        <v>76.37385804638089</v>
      </c>
    </row>
    <row r="11" spans="1:6" s="5" customFormat="1" ht="47.25">
      <c r="A11" s="36" t="s">
        <v>228</v>
      </c>
      <c r="B11" s="37" t="s">
        <v>158</v>
      </c>
      <c r="C11" s="38" t="s">
        <v>159</v>
      </c>
      <c r="D11" s="44">
        <f>'4.расходы'!G12</f>
        <v>340</v>
      </c>
      <c r="E11" s="44">
        <f>'4.расходы'!H12</f>
        <v>261.4</v>
      </c>
      <c r="F11" s="45">
        <f aca="true" t="shared" si="0" ref="F11:F25">E11/D11*100</f>
        <v>76.88235294117646</v>
      </c>
    </row>
    <row r="12" spans="1:6" s="5" customFormat="1" ht="47.25">
      <c r="A12" s="36" t="s">
        <v>229</v>
      </c>
      <c r="B12" s="37" t="s">
        <v>158</v>
      </c>
      <c r="C12" s="38" t="s">
        <v>164</v>
      </c>
      <c r="D12" s="44">
        <f>'4.расходы'!G17</f>
        <v>314.8</v>
      </c>
      <c r="E12" s="44">
        <f>'4.расходы'!H17</f>
        <v>282</v>
      </c>
      <c r="F12" s="45">
        <f t="shared" si="0"/>
        <v>89.58068614993647</v>
      </c>
    </row>
    <row r="13" spans="1:6" s="5" customFormat="1" ht="26.25" customHeight="1">
      <c r="A13" s="36" t="s">
        <v>230</v>
      </c>
      <c r="B13" s="37" t="s">
        <v>158</v>
      </c>
      <c r="C13" s="38" t="s">
        <v>169</v>
      </c>
      <c r="D13" s="44" t="str">
        <f>'4.расходы'!G28</f>
        <v>10,0</v>
      </c>
      <c r="E13" s="44">
        <f>'4.расходы'!H28</f>
        <v>0</v>
      </c>
      <c r="F13" s="45">
        <f t="shared" si="0"/>
        <v>0</v>
      </c>
    </row>
    <row r="14" spans="1:6" s="5" customFormat="1" ht="26.25" customHeight="1">
      <c r="A14" s="36" t="s">
        <v>231</v>
      </c>
      <c r="B14" s="37" t="s">
        <v>158</v>
      </c>
      <c r="C14" s="38" t="s">
        <v>176</v>
      </c>
      <c r="D14" s="44" t="str">
        <f>'4.расходы'!G29</f>
        <v>46,7</v>
      </c>
      <c r="E14" s="44">
        <f>'4.расходы'!H29</f>
        <v>0</v>
      </c>
      <c r="F14" s="45">
        <f t="shared" si="0"/>
        <v>0</v>
      </c>
    </row>
    <row r="15" spans="1:6" s="5" customFormat="1" ht="26.25" customHeight="1">
      <c r="A15" s="36" t="s">
        <v>232</v>
      </c>
      <c r="B15" s="37" t="s">
        <v>159</v>
      </c>
      <c r="C15" s="38" t="s">
        <v>144</v>
      </c>
      <c r="D15" s="44">
        <f>'4.расходы'!G34</f>
        <v>66.9</v>
      </c>
      <c r="E15" s="44">
        <f>'4.расходы'!H34</f>
        <v>49.4</v>
      </c>
      <c r="F15" s="45">
        <f t="shared" si="0"/>
        <v>73.84155455904335</v>
      </c>
    </row>
    <row r="16" spans="1:6" s="5" customFormat="1" ht="26.25" customHeight="1">
      <c r="A16" s="36" t="s">
        <v>233</v>
      </c>
      <c r="B16" s="37" t="s">
        <v>159</v>
      </c>
      <c r="C16" s="38" t="s">
        <v>185</v>
      </c>
      <c r="D16" s="44">
        <f>'4.расходы'!G35</f>
        <v>66.9</v>
      </c>
      <c r="E16" s="44">
        <f>'4.расходы'!H35</f>
        <v>49.4</v>
      </c>
      <c r="F16" s="45">
        <f t="shared" si="0"/>
        <v>73.84155455904335</v>
      </c>
    </row>
    <row r="17" spans="1:6" s="5" customFormat="1" ht="26.25" customHeight="1">
      <c r="A17" s="36" t="s">
        <v>234</v>
      </c>
      <c r="B17" s="37" t="s">
        <v>190</v>
      </c>
      <c r="C17" s="38" t="s">
        <v>144</v>
      </c>
      <c r="D17" s="44">
        <f>'4.расходы'!G41</f>
        <v>74.8</v>
      </c>
      <c r="E17" s="44">
        <f>'4.расходы'!H41</f>
        <v>62.8</v>
      </c>
      <c r="F17" s="45">
        <f t="shared" si="0"/>
        <v>83.9572192513369</v>
      </c>
    </row>
    <row r="18" spans="1:6" s="5" customFormat="1" ht="26.25" customHeight="1">
      <c r="A18" s="36" t="s">
        <v>235</v>
      </c>
      <c r="B18" s="37" t="s">
        <v>190</v>
      </c>
      <c r="C18" s="38" t="s">
        <v>185</v>
      </c>
      <c r="D18" s="44">
        <f>'4.расходы'!G42</f>
        <v>74.8</v>
      </c>
      <c r="E18" s="44">
        <f>'4.расходы'!H42</f>
        <v>62.8</v>
      </c>
      <c r="F18" s="45">
        <f t="shared" si="0"/>
        <v>83.9572192513369</v>
      </c>
    </row>
    <row r="19" spans="1:6" s="5" customFormat="1" ht="26.25" customHeight="1">
      <c r="A19" s="36" t="s">
        <v>236</v>
      </c>
      <c r="B19" s="37" t="s">
        <v>202</v>
      </c>
      <c r="C19" s="38" t="s">
        <v>144</v>
      </c>
      <c r="D19" s="44">
        <f>'4.расходы'!G53</f>
        <v>282.9</v>
      </c>
      <c r="E19" s="44">
        <f>'4.расходы'!H53</f>
        <v>163.1</v>
      </c>
      <c r="F19" s="45">
        <f t="shared" si="0"/>
        <v>57.65288087663486</v>
      </c>
    </row>
    <row r="20" spans="1:6" s="5" customFormat="1" ht="39.75" customHeight="1">
      <c r="A20" s="36" t="s">
        <v>237</v>
      </c>
      <c r="B20" s="37" t="s">
        <v>202</v>
      </c>
      <c r="C20" s="38" t="s">
        <v>164</v>
      </c>
      <c r="D20" s="44">
        <f>'4.расходы'!G54</f>
        <v>282.9</v>
      </c>
      <c r="E20" s="44">
        <f>'4.расходы'!H54</f>
        <v>163.1</v>
      </c>
      <c r="F20" s="45">
        <f t="shared" si="0"/>
        <v>57.65288087663486</v>
      </c>
    </row>
    <row r="21" spans="1:6" s="5" customFormat="1" ht="26.25" customHeight="1">
      <c r="A21" s="36" t="s">
        <v>238</v>
      </c>
      <c r="B21" s="37" t="s">
        <v>214</v>
      </c>
      <c r="C21" s="38" t="s">
        <v>144</v>
      </c>
      <c r="D21" s="44" t="str">
        <f>'4.расходы'!G64</f>
        <v>30,7</v>
      </c>
      <c r="E21" s="44">
        <f>'4.расходы'!H64</f>
        <v>23.1</v>
      </c>
      <c r="F21" s="45">
        <f t="shared" si="0"/>
        <v>75.24429967426711</v>
      </c>
    </row>
    <row r="22" spans="1:6" s="5" customFormat="1" ht="26.25" customHeight="1">
      <c r="A22" s="36" t="s">
        <v>239</v>
      </c>
      <c r="B22" s="37" t="s">
        <v>214</v>
      </c>
      <c r="C22" s="38" t="s">
        <v>158</v>
      </c>
      <c r="D22" s="44" t="str">
        <f>'4.расходы'!G65</f>
        <v>30,7</v>
      </c>
      <c r="E22" s="44">
        <f>'4.расходы'!H65</f>
        <v>23.1</v>
      </c>
      <c r="F22" s="45">
        <f t="shared" si="0"/>
        <v>75.24429967426711</v>
      </c>
    </row>
    <row r="23" spans="1:6" s="5" customFormat="1" ht="26.25" customHeight="1">
      <c r="A23" s="36" t="s">
        <v>242</v>
      </c>
      <c r="B23" s="37" t="s">
        <v>169</v>
      </c>
      <c r="C23" s="38" t="s">
        <v>144</v>
      </c>
      <c r="D23" s="44">
        <f>'4.расходы'!G70</f>
        <v>2</v>
      </c>
      <c r="E23" s="44">
        <f>'4.расходы'!H70</f>
        <v>0.7</v>
      </c>
      <c r="F23" s="45">
        <f t="shared" si="0"/>
        <v>35</v>
      </c>
    </row>
    <row r="24" spans="1:6" s="5" customFormat="1" ht="26.25" customHeight="1">
      <c r="A24" s="36" t="s">
        <v>240</v>
      </c>
      <c r="B24" s="37" t="s">
        <v>169</v>
      </c>
      <c r="C24" s="38" t="s">
        <v>159</v>
      </c>
      <c r="D24" s="44">
        <f>'4.расходы'!G71</f>
        <v>2</v>
      </c>
      <c r="E24" s="44">
        <f>'4.расходы'!H71</f>
        <v>0.7</v>
      </c>
      <c r="F24" s="45">
        <f t="shared" si="0"/>
        <v>35</v>
      </c>
    </row>
    <row r="25" spans="1:6" s="5" customFormat="1" ht="26.25" customHeight="1">
      <c r="A25" s="36" t="s">
        <v>224</v>
      </c>
      <c r="B25" s="37" t="s">
        <v>144</v>
      </c>
      <c r="C25" s="38" t="s">
        <v>144</v>
      </c>
      <c r="D25" s="44">
        <f>D10+D15+D17+D19+D21+D23</f>
        <v>1168.8</v>
      </c>
      <c r="E25" s="44">
        <f>E10+E15+E17+E19+E21+E23</f>
        <v>842.5</v>
      </c>
      <c r="F25" s="45">
        <f t="shared" si="0"/>
        <v>72.08247775496235</v>
      </c>
    </row>
    <row r="26" spans="1:6" s="5" customFormat="1" ht="15.75">
      <c r="A26" s="16"/>
      <c r="D26" s="16"/>
      <c r="E26" s="16"/>
      <c r="F26" s="16"/>
    </row>
    <row r="27" spans="1:6" s="5" customFormat="1" ht="15.75">
      <c r="A27" s="16"/>
      <c r="D27" s="16"/>
      <c r="E27" s="16"/>
      <c r="F27" s="16"/>
    </row>
    <row r="28" spans="1:6" s="5" customFormat="1" ht="15.75">
      <c r="A28" s="16"/>
      <c r="D28" s="16"/>
      <c r="E28" s="16"/>
      <c r="F28" s="16"/>
    </row>
    <row r="29" spans="1:6" s="5" customFormat="1" ht="15.75">
      <c r="A29" s="16"/>
      <c r="D29" s="16"/>
      <c r="E29" s="16"/>
      <c r="F29" s="16"/>
    </row>
    <row r="30" spans="1:6" s="5" customFormat="1" ht="15.75">
      <c r="A30" s="16"/>
      <c r="D30" s="16"/>
      <c r="E30" s="16"/>
      <c r="F30" s="16"/>
    </row>
    <row r="31" spans="1:6" s="5" customFormat="1" ht="15.75">
      <c r="A31" s="16"/>
      <c r="D31" s="16"/>
      <c r="E31" s="16"/>
      <c r="F31" s="16"/>
    </row>
  </sheetData>
  <sheetProtection/>
  <mergeCells count="3">
    <mergeCell ref="A7:F7"/>
    <mergeCell ref="D2:F2"/>
    <mergeCell ref="D3:F3"/>
  </mergeCells>
  <printOptions/>
  <pageMargins left="0.984251968503937" right="0.5905511811023623" top="0.984251968503937" bottom="0.1968503937007874" header="0.11811023622047245" footer="0.1181102362204724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39" customWidth="1"/>
    <col min="2" max="2" width="4.75390625" style="39" customWidth="1"/>
    <col min="3" max="3" width="4.25390625" style="39" customWidth="1"/>
    <col min="4" max="4" width="4.00390625" style="39" customWidth="1"/>
    <col min="5" max="5" width="13.625" style="39" bestFit="1" customWidth="1"/>
    <col min="6" max="6" width="4.125" style="39" customWidth="1"/>
    <col min="7" max="7" width="16.125" style="39" customWidth="1"/>
    <col min="8" max="8" width="12.375" style="39" customWidth="1"/>
    <col min="9" max="16384" width="9.125" style="39" customWidth="1"/>
  </cols>
  <sheetData>
    <row r="1" spans="6:9" ht="15">
      <c r="F1" s="41" t="s">
        <v>28</v>
      </c>
      <c r="G1" s="4"/>
      <c r="H1" s="40"/>
      <c r="I1" s="4"/>
    </row>
    <row r="2" spans="6:9" ht="33" customHeight="1">
      <c r="F2" s="88" t="s">
        <v>148</v>
      </c>
      <c r="G2" s="88"/>
      <c r="H2" s="88"/>
      <c r="I2" s="88"/>
    </row>
    <row r="3" spans="6:9" ht="21" customHeight="1">
      <c r="F3" s="41" t="s">
        <v>146</v>
      </c>
      <c r="G3" s="4"/>
      <c r="H3" s="40"/>
      <c r="I3" s="4"/>
    </row>
    <row r="5" spans="1:9" ht="18.75">
      <c r="A5" s="89"/>
      <c r="B5" s="89"/>
      <c r="C5" s="89"/>
      <c r="D5" s="89"/>
      <c r="E5" s="89"/>
      <c r="F5" s="89"/>
      <c r="G5" s="89"/>
      <c r="H5" s="89"/>
      <c r="I5" s="89"/>
    </row>
    <row r="6" spans="1:9" ht="18.75">
      <c r="A6" s="89"/>
      <c r="B6" s="89"/>
      <c r="C6" s="89"/>
      <c r="D6" s="89"/>
      <c r="E6" s="89"/>
      <c r="F6" s="89"/>
      <c r="G6" s="89"/>
      <c r="H6" s="89"/>
      <c r="I6" s="89"/>
    </row>
    <row r="7" spans="1:7" ht="15">
      <c r="A7" s="86" t="s">
        <v>155</v>
      </c>
      <c r="B7" s="86"/>
      <c r="C7" s="86"/>
      <c r="D7" s="86"/>
      <c r="E7" s="86"/>
      <c r="F7" s="86"/>
      <c r="G7" s="86"/>
    </row>
    <row r="8" spans="1:9" ht="15">
      <c r="A8" s="9"/>
      <c r="B8" s="9"/>
      <c r="C8" s="9"/>
      <c r="D8" s="9"/>
      <c r="E8" s="9"/>
      <c r="F8" s="9"/>
      <c r="G8" s="9"/>
      <c r="H8" s="87" t="s">
        <v>59</v>
      </c>
      <c r="I8" s="87"/>
    </row>
    <row r="9" spans="1:9" ht="45">
      <c r="A9" s="10" t="s">
        <v>1</v>
      </c>
      <c r="B9" s="11" t="s">
        <v>50</v>
      </c>
      <c r="C9" s="11" t="s">
        <v>7</v>
      </c>
      <c r="D9" s="11" t="s">
        <v>51</v>
      </c>
      <c r="E9" s="11" t="s">
        <v>18</v>
      </c>
      <c r="F9" s="11" t="s">
        <v>156</v>
      </c>
      <c r="G9" s="14" t="s">
        <v>10</v>
      </c>
      <c r="H9" s="97" t="s">
        <v>127</v>
      </c>
      <c r="I9" s="98" t="s">
        <v>225</v>
      </c>
    </row>
    <row r="10" spans="1:9" ht="45">
      <c r="A10" s="10" t="s">
        <v>112</v>
      </c>
      <c r="B10" s="11" t="s">
        <v>55</v>
      </c>
      <c r="C10" s="12" t="s">
        <v>144</v>
      </c>
      <c r="D10" s="12" t="s">
        <v>144</v>
      </c>
      <c r="E10" s="12" t="s">
        <v>144</v>
      </c>
      <c r="F10" s="12" t="s">
        <v>144</v>
      </c>
      <c r="G10" s="12">
        <f>G78</f>
        <v>1168.8</v>
      </c>
      <c r="H10" s="12">
        <f>H78</f>
        <v>842.5</v>
      </c>
      <c r="I10" s="99">
        <f>H10/G10*100</f>
        <v>72.08247775496235</v>
      </c>
    </row>
    <row r="11" spans="1:9" s="40" customFormat="1" ht="15">
      <c r="A11" s="10" t="s">
        <v>6</v>
      </c>
      <c r="B11" s="11" t="s">
        <v>157</v>
      </c>
      <c r="C11" s="12" t="s">
        <v>158</v>
      </c>
      <c r="D11" s="12" t="s">
        <v>144</v>
      </c>
      <c r="E11" s="12" t="s">
        <v>144</v>
      </c>
      <c r="F11" s="12" t="s">
        <v>144</v>
      </c>
      <c r="G11" s="12">
        <f>G12+G17+G24+G29</f>
        <v>711.5</v>
      </c>
      <c r="H11" s="12">
        <f>H12+H17+H24+H29</f>
        <v>543.4</v>
      </c>
      <c r="I11" s="99">
        <f aca="true" t="shared" si="0" ref="I11:I74">H11/G11*100</f>
        <v>76.37385804638089</v>
      </c>
    </row>
    <row r="12" spans="1:9" s="40" customFormat="1" ht="60">
      <c r="A12" s="10" t="s">
        <v>36</v>
      </c>
      <c r="B12" s="11" t="s">
        <v>157</v>
      </c>
      <c r="C12" s="12" t="s">
        <v>158</v>
      </c>
      <c r="D12" s="12" t="s">
        <v>159</v>
      </c>
      <c r="E12" s="12" t="s">
        <v>144</v>
      </c>
      <c r="F12" s="12" t="s">
        <v>144</v>
      </c>
      <c r="G12" s="12">
        <f aca="true" t="shared" si="1" ref="G12:H15">G13</f>
        <v>340</v>
      </c>
      <c r="H12" s="12">
        <f t="shared" si="1"/>
        <v>261.4</v>
      </c>
      <c r="I12" s="99">
        <f t="shared" si="0"/>
        <v>76.88235294117646</v>
      </c>
    </row>
    <row r="13" spans="1:9" s="40" customFormat="1" ht="75">
      <c r="A13" s="10" t="s">
        <v>23</v>
      </c>
      <c r="B13" s="11" t="s">
        <v>157</v>
      </c>
      <c r="C13" s="12" t="s">
        <v>158</v>
      </c>
      <c r="D13" s="12" t="s">
        <v>159</v>
      </c>
      <c r="E13" s="12" t="s">
        <v>160</v>
      </c>
      <c r="F13" s="12" t="s">
        <v>144</v>
      </c>
      <c r="G13" s="12">
        <f t="shared" si="1"/>
        <v>340</v>
      </c>
      <c r="H13" s="12">
        <f t="shared" si="1"/>
        <v>261.4</v>
      </c>
      <c r="I13" s="99">
        <f t="shared" si="0"/>
        <v>76.88235294117646</v>
      </c>
    </row>
    <row r="14" spans="1:9" s="40" customFormat="1" ht="30">
      <c r="A14" s="10" t="s">
        <v>19</v>
      </c>
      <c r="B14" s="11" t="s">
        <v>157</v>
      </c>
      <c r="C14" s="12" t="s">
        <v>158</v>
      </c>
      <c r="D14" s="12" t="s">
        <v>159</v>
      </c>
      <c r="E14" s="12" t="s">
        <v>161</v>
      </c>
      <c r="F14" s="12" t="s">
        <v>144</v>
      </c>
      <c r="G14" s="12">
        <f t="shared" si="1"/>
        <v>340</v>
      </c>
      <c r="H14" s="12">
        <f t="shared" si="1"/>
        <v>261.4</v>
      </c>
      <c r="I14" s="99">
        <f t="shared" si="0"/>
        <v>76.88235294117646</v>
      </c>
    </row>
    <row r="15" spans="1:9" s="40" customFormat="1" ht="15">
      <c r="A15" s="10" t="s">
        <v>37</v>
      </c>
      <c r="B15" s="11" t="s">
        <v>157</v>
      </c>
      <c r="C15" s="12" t="s">
        <v>158</v>
      </c>
      <c r="D15" s="12" t="s">
        <v>159</v>
      </c>
      <c r="E15" s="12" t="s">
        <v>162</v>
      </c>
      <c r="F15" s="12" t="s">
        <v>144</v>
      </c>
      <c r="G15" s="12">
        <f t="shared" si="1"/>
        <v>340</v>
      </c>
      <c r="H15" s="12">
        <f t="shared" si="1"/>
        <v>261.4</v>
      </c>
      <c r="I15" s="99">
        <f t="shared" si="0"/>
        <v>76.88235294117646</v>
      </c>
    </row>
    <row r="16" spans="1:10" s="40" customFormat="1" ht="63" customHeight="1">
      <c r="A16" s="10" t="s">
        <v>21</v>
      </c>
      <c r="B16" s="11" t="s">
        <v>157</v>
      </c>
      <c r="C16" s="12" t="s">
        <v>158</v>
      </c>
      <c r="D16" s="12" t="s">
        <v>159</v>
      </c>
      <c r="E16" s="12" t="s">
        <v>162</v>
      </c>
      <c r="F16" s="12" t="s">
        <v>163</v>
      </c>
      <c r="G16" s="12">
        <v>340</v>
      </c>
      <c r="H16" s="12">
        <v>261.4</v>
      </c>
      <c r="I16" s="99">
        <f t="shared" si="0"/>
        <v>76.88235294117646</v>
      </c>
      <c r="J16" s="100"/>
    </row>
    <row r="17" spans="1:9" s="40" customFormat="1" ht="57" customHeight="1">
      <c r="A17" s="10" t="s">
        <v>15</v>
      </c>
      <c r="B17" s="11" t="s">
        <v>157</v>
      </c>
      <c r="C17" s="12" t="s">
        <v>158</v>
      </c>
      <c r="D17" s="12" t="s">
        <v>164</v>
      </c>
      <c r="E17" s="12" t="s">
        <v>144</v>
      </c>
      <c r="F17" s="12" t="s">
        <v>144</v>
      </c>
      <c r="G17" s="12">
        <f aca="true" t="shared" si="2" ref="G17:H19">G18</f>
        <v>314.8</v>
      </c>
      <c r="H17" s="12">
        <f t="shared" si="2"/>
        <v>282</v>
      </c>
      <c r="I17" s="99">
        <f t="shared" si="0"/>
        <v>89.58068614993647</v>
      </c>
    </row>
    <row r="18" spans="1:9" s="40" customFormat="1" ht="75">
      <c r="A18" s="10" t="s">
        <v>23</v>
      </c>
      <c r="B18" s="11" t="s">
        <v>157</v>
      </c>
      <c r="C18" s="12" t="s">
        <v>158</v>
      </c>
      <c r="D18" s="12" t="s">
        <v>164</v>
      </c>
      <c r="E18" s="12" t="s">
        <v>160</v>
      </c>
      <c r="F18" s="12" t="s">
        <v>144</v>
      </c>
      <c r="G18" s="12">
        <f t="shared" si="2"/>
        <v>314.8</v>
      </c>
      <c r="H18" s="12">
        <f t="shared" si="2"/>
        <v>282</v>
      </c>
      <c r="I18" s="99">
        <f t="shared" si="0"/>
        <v>89.58068614993647</v>
      </c>
    </row>
    <row r="19" spans="1:9" s="40" customFormat="1" ht="30">
      <c r="A19" s="10" t="s">
        <v>19</v>
      </c>
      <c r="B19" s="11" t="s">
        <v>157</v>
      </c>
      <c r="C19" s="12" t="s">
        <v>158</v>
      </c>
      <c r="D19" s="12" t="s">
        <v>164</v>
      </c>
      <c r="E19" s="12" t="s">
        <v>161</v>
      </c>
      <c r="F19" s="12" t="s">
        <v>144</v>
      </c>
      <c r="G19" s="12">
        <f t="shared" si="2"/>
        <v>314.8</v>
      </c>
      <c r="H19" s="12">
        <f t="shared" si="2"/>
        <v>282</v>
      </c>
      <c r="I19" s="99">
        <f t="shared" si="0"/>
        <v>89.58068614993647</v>
      </c>
    </row>
    <row r="20" spans="1:9" s="40" customFormat="1" ht="30">
      <c r="A20" s="10" t="s">
        <v>20</v>
      </c>
      <c r="B20" s="11" t="s">
        <v>157</v>
      </c>
      <c r="C20" s="12" t="s">
        <v>158</v>
      </c>
      <c r="D20" s="12" t="s">
        <v>164</v>
      </c>
      <c r="E20" s="12" t="s">
        <v>165</v>
      </c>
      <c r="F20" s="12" t="s">
        <v>144</v>
      </c>
      <c r="G20" s="12">
        <f>G21+G22+G23</f>
        <v>314.8</v>
      </c>
      <c r="H20" s="12">
        <f>H21+H22+H23</f>
        <v>282</v>
      </c>
      <c r="I20" s="99">
        <f t="shared" si="0"/>
        <v>89.58068614993647</v>
      </c>
    </row>
    <row r="21" spans="1:9" s="40" customFormat="1" ht="90">
      <c r="A21" s="10" t="s">
        <v>21</v>
      </c>
      <c r="B21" s="11" t="s">
        <v>157</v>
      </c>
      <c r="C21" s="12" t="s">
        <v>158</v>
      </c>
      <c r="D21" s="12" t="s">
        <v>164</v>
      </c>
      <c r="E21" s="12" t="s">
        <v>165</v>
      </c>
      <c r="F21" s="12" t="s">
        <v>163</v>
      </c>
      <c r="G21" s="12">
        <v>155.8</v>
      </c>
      <c r="H21" s="12">
        <v>133.1</v>
      </c>
      <c r="I21" s="99">
        <f t="shared" si="0"/>
        <v>85.43003851091142</v>
      </c>
    </row>
    <row r="22" spans="1:9" s="40" customFormat="1" ht="30">
      <c r="A22" s="10" t="s">
        <v>38</v>
      </c>
      <c r="B22" s="11" t="s">
        <v>157</v>
      </c>
      <c r="C22" s="12" t="s">
        <v>158</v>
      </c>
      <c r="D22" s="12" t="s">
        <v>164</v>
      </c>
      <c r="E22" s="12" t="s">
        <v>165</v>
      </c>
      <c r="F22" s="12" t="s">
        <v>166</v>
      </c>
      <c r="G22" s="12">
        <f>137.9+3.9</f>
        <v>141.8</v>
      </c>
      <c r="H22" s="12">
        <v>132</v>
      </c>
      <c r="I22" s="99">
        <f t="shared" si="0"/>
        <v>93.0888575458392</v>
      </c>
    </row>
    <row r="23" spans="1:10" s="40" customFormat="1" ht="15">
      <c r="A23" s="10" t="s">
        <v>56</v>
      </c>
      <c r="B23" s="11" t="s">
        <v>157</v>
      </c>
      <c r="C23" s="12" t="s">
        <v>158</v>
      </c>
      <c r="D23" s="12" t="s">
        <v>164</v>
      </c>
      <c r="E23" s="12" t="s">
        <v>165</v>
      </c>
      <c r="F23" s="12" t="s">
        <v>167</v>
      </c>
      <c r="G23" s="12" t="s">
        <v>168</v>
      </c>
      <c r="H23" s="12">
        <v>16.9</v>
      </c>
      <c r="I23" s="99">
        <f t="shared" si="0"/>
        <v>98.25581395348837</v>
      </c>
      <c r="J23" s="100"/>
    </row>
    <row r="24" spans="1:9" s="40" customFormat="1" ht="15">
      <c r="A24" s="10" t="s">
        <v>11</v>
      </c>
      <c r="B24" s="11" t="s">
        <v>157</v>
      </c>
      <c r="C24" s="12" t="s">
        <v>158</v>
      </c>
      <c r="D24" s="12" t="s">
        <v>169</v>
      </c>
      <c r="E24" s="12" t="s">
        <v>144</v>
      </c>
      <c r="F24" s="12" t="s">
        <v>144</v>
      </c>
      <c r="G24" s="12" t="str">
        <f aca="true" t="shared" si="3" ref="G24:H27">G25</f>
        <v>10,0</v>
      </c>
      <c r="H24" s="12">
        <f t="shared" si="3"/>
        <v>0</v>
      </c>
      <c r="I24" s="99">
        <f t="shared" si="0"/>
        <v>0</v>
      </c>
    </row>
    <row r="25" spans="1:9" s="40" customFormat="1" ht="45">
      <c r="A25" s="10" t="s">
        <v>39</v>
      </c>
      <c r="B25" s="11" t="s">
        <v>157</v>
      </c>
      <c r="C25" s="12" t="s">
        <v>158</v>
      </c>
      <c r="D25" s="12" t="s">
        <v>169</v>
      </c>
      <c r="E25" s="12" t="s">
        <v>170</v>
      </c>
      <c r="F25" s="12" t="s">
        <v>144</v>
      </c>
      <c r="G25" s="12" t="str">
        <f t="shared" si="3"/>
        <v>10,0</v>
      </c>
      <c r="H25" s="12">
        <f t="shared" si="3"/>
        <v>0</v>
      </c>
      <c r="I25" s="99">
        <f t="shared" si="0"/>
        <v>0</v>
      </c>
    </row>
    <row r="26" spans="1:9" s="40" customFormat="1" ht="15">
      <c r="A26" s="10" t="s">
        <v>11</v>
      </c>
      <c r="B26" s="11" t="s">
        <v>157</v>
      </c>
      <c r="C26" s="12" t="s">
        <v>158</v>
      </c>
      <c r="D26" s="12" t="s">
        <v>169</v>
      </c>
      <c r="E26" s="12" t="s">
        <v>171</v>
      </c>
      <c r="F26" s="12" t="s">
        <v>144</v>
      </c>
      <c r="G26" s="12" t="str">
        <f t="shared" si="3"/>
        <v>10,0</v>
      </c>
      <c r="H26" s="12">
        <f t="shared" si="3"/>
        <v>0</v>
      </c>
      <c r="I26" s="99">
        <f t="shared" si="0"/>
        <v>0</v>
      </c>
    </row>
    <row r="27" spans="1:9" s="40" customFormat="1" ht="30">
      <c r="A27" s="10" t="s">
        <v>172</v>
      </c>
      <c r="B27" s="11" t="s">
        <v>157</v>
      </c>
      <c r="C27" s="12" t="s">
        <v>158</v>
      </c>
      <c r="D27" s="12" t="s">
        <v>169</v>
      </c>
      <c r="E27" s="12" t="s">
        <v>173</v>
      </c>
      <c r="F27" s="12" t="s">
        <v>144</v>
      </c>
      <c r="G27" s="12" t="str">
        <f t="shared" si="3"/>
        <v>10,0</v>
      </c>
      <c r="H27" s="12">
        <f t="shared" si="3"/>
        <v>0</v>
      </c>
      <c r="I27" s="99">
        <f t="shared" si="0"/>
        <v>0</v>
      </c>
    </row>
    <row r="28" spans="1:9" s="40" customFormat="1" ht="15">
      <c r="A28" s="10" t="s">
        <v>22</v>
      </c>
      <c r="B28" s="11" t="s">
        <v>157</v>
      </c>
      <c r="C28" s="12" t="s">
        <v>158</v>
      </c>
      <c r="D28" s="12" t="s">
        <v>169</v>
      </c>
      <c r="E28" s="12" t="s">
        <v>173</v>
      </c>
      <c r="F28" s="12" t="s">
        <v>174</v>
      </c>
      <c r="G28" s="12" t="s">
        <v>175</v>
      </c>
      <c r="H28" s="12">
        <v>0</v>
      </c>
      <c r="I28" s="99">
        <f t="shared" si="0"/>
        <v>0</v>
      </c>
    </row>
    <row r="29" spans="1:9" s="40" customFormat="1" ht="15">
      <c r="A29" s="10" t="s">
        <v>8</v>
      </c>
      <c r="B29" s="11" t="s">
        <v>157</v>
      </c>
      <c r="C29" s="12" t="s">
        <v>158</v>
      </c>
      <c r="D29" s="12" t="s">
        <v>176</v>
      </c>
      <c r="E29" s="12" t="s">
        <v>144</v>
      </c>
      <c r="F29" s="12" t="s">
        <v>144</v>
      </c>
      <c r="G29" s="12" t="str">
        <f>G31</f>
        <v>46,7</v>
      </c>
      <c r="H29" s="12">
        <f>H31</f>
        <v>0</v>
      </c>
      <c r="I29" s="99">
        <f t="shared" si="0"/>
        <v>0</v>
      </c>
    </row>
    <row r="30" spans="1:9" s="40" customFormat="1" ht="60">
      <c r="A30" s="10" t="s">
        <v>177</v>
      </c>
      <c r="B30" s="11" t="s">
        <v>157</v>
      </c>
      <c r="C30" s="12" t="s">
        <v>158</v>
      </c>
      <c r="D30" s="12" t="s">
        <v>176</v>
      </c>
      <c r="E30" s="12" t="s">
        <v>178</v>
      </c>
      <c r="F30" s="12" t="s">
        <v>144</v>
      </c>
      <c r="G30" s="12" t="str">
        <f aca="true" t="shared" si="4" ref="G30:H32">G31</f>
        <v>46,7</v>
      </c>
      <c r="H30" s="12">
        <f t="shared" si="4"/>
        <v>0</v>
      </c>
      <c r="I30" s="99">
        <f t="shared" si="0"/>
        <v>0</v>
      </c>
    </row>
    <row r="31" spans="1:9" s="40" customFormat="1" ht="30">
      <c r="A31" s="10" t="s">
        <v>179</v>
      </c>
      <c r="B31" s="11" t="s">
        <v>157</v>
      </c>
      <c r="C31" s="12" t="s">
        <v>158</v>
      </c>
      <c r="D31" s="12" t="s">
        <v>176</v>
      </c>
      <c r="E31" s="12" t="s">
        <v>180</v>
      </c>
      <c r="F31" s="12" t="s">
        <v>144</v>
      </c>
      <c r="G31" s="12" t="str">
        <f t="shared" si="4"/>
        <v>46,7</v>
      </c>
      <c r="H31" s="12">
        <f t="shared" si="4"/>
        <v>0</v>
      </c>
      <c r="I31" s="99">
        <f t="shared" si="0"/>
        <v>0</v>
      </c>
    </row>
    <row r="32" spans="1:9" s="40" customFormat="1" ht="120">
      <c r="A32" s="13" t="s">
        <v>181</v>
      </c>
      <c r="B32" s="11" t="s">
        <v>157</v>
      </c>
      <c r="C32" s="12" t="s">
        <v>158</v>
      </c>
      <c r="D32" s="12" t="s">
        <v>176</v>
      </c>
      <c r="E32" s="12" t="s">
        <v>182</v>
      </c>
      <c r="F32" s="12" t="s">
        <v>144</v>
      </c>
      <c r="G32" s="12" t="str">
        <f t="shared" si="4"/>
        <v>46,7</v>
      </c>
      <c r="H32" s="12">
        <f t="shared" si="4"/>
        <v>0</v>
      </c>
      <c r="I32" s="99">
        <f t="shared" si="0"/>
        <v>0</v>
      </c>
    </row>
    <row r="33" spans="1:9" s="40" customFormat="1" ht="15">
      <c r="A33" s="10" t="s">
        <v>9</v>
      </c>
      <c r="B33" s="11" t="s">
        <v>157</v>
      </c>
      <c r="C33" s="12" t="s">
        <v>158</v>
      </c>
      <c r="D33" s="12" t="s">
        <v>176</v>
      </c>
      <c r="E33" s="12" t="s">
        <v>182</v>
      </c>
      <c r="F33" s="12" t="s">
        <v>183</v>
      </c>
      <c r="G33" s="12" t="s">
        <v>184</v>
      </c>
      <c r="H33" s="12">
        <v>0</v>
      </c>
      <c r="I33" s="99">
        <f t="shared" si="0"/>
        <v>0</v>
      </c>
    </row>
    <row r="34" spans="1:9" s="40" customFormat="1" ht="15">
      <c r="A34" s="10" t="s">
        <v>12</v>
      </c>
      <c r="B34" s="11" t="s">
        <v>157</v>
      </c>
      <c r="C34" s="12" t="s">
        <v>159</v>
      </c>
      <c r="D34" s="12" t="s">
        <v>144</v>
      </c>
      <c r="E34" s="12" t="s">
        <v>144</v>
      </c>
      <c r="F34" s="12" t="s">
        <v>144</v>
      </c>
      <c r="G34" s="12">
        <f aca="true" t="shared" si="5" ref="G34:H37">G35</f>
        <v>66.9</v>
      </c>
      <c r="H34" s="12">
        <f t="shared" si="5"/>
        <v>49.4</v>
      </c>
      <c r="I34" s="99">
        <f t="shared" si="0"/>
        <v>73.84155455904335</v>
      </c>
    </row>
    <row r="35" spans="1:9" s="40" customFormat="1" ht="30">
      <c r="A35" s="10" t="s">
        <v>16</v>
      </c>
      <c r="B35" s="11" t="s">
        <v>157</v>
      </c>
      <c r="C35" s="12" t="s">
        <v>159</v>
      </c>
      <c r="D35" s="12" t="s">
        <v>185</v>
      </c>
      <c r="E35" s="12" t="s">
        <v>144</v>
      </c>
      <c r="F35" s="12" t="s">
        <v>144</v>
      </c>
      <c r="G35" s="12">
        <f t="shared" si="5"/>
        <v>66.9</v>
      </c>
      <c r="H35" s="12">
        <f t="shared" si="5"/>
        <v>49.4</v>
      </c>
      <c r="I35" s="99">
        <f t="shared" si="0"/>
        <v>73.84155455904335</v>
      </c>
    </row>
    <row r="36" spans="1:9" s="40" customFormat="1" ht="75">
      <c r="A36" s="10" t="s">
        <v>23</v>
      </c>
      <c r="B36" s="11" t="s">
        <v>157</v>
      </c>
      <c r="C36" s="12" t="s">
        <v>159</v>
      </c>
      <c r="D36" s="12" t="s">
        <v>185</v>
      </c>
      <c r="E36" s="12" t="s">
        <v>160</v>
      </c>
      <c r="F36" s="12" t="s">
        <v>144</v>
      </c>
      <c r="G36" s="12">
        <f t="shared" si="5"/>
        <v>66.9</v>
      </c>
      <c r="H36" s="12">
        <f t="shared" si="5"/>
        <v>49.4</v>
      </c>
      <c r="I36" s="99">
        <f t="shared" si="0"/>
        <v>73.84155455904335</v>
      </c>
    </row>
    <row r="37" spans="1:10" s="40" customFormat="1" ht="30">
      <c r="A37" s="10" t="s">
        <v>17</v>
      </c>
      <c r="B37" s="11" t="s">
        <v>157</v>
      </c>
      <c r="C37" s="12" t="s">
        <v>159</v>
      </c>
      <c r="D37" s="12" t="s">
        <v>185</v>
      </c>
      <c r="E37" s="12" t="s">
        <v>186</v>
      </c>
      <c r="F37" s="12" t="s">
        <v>144</v>
      </c>
      <c r="G37" s="12">
        <f t="shared" si="5"/>
        <v>66.9</v>
      </c>
      <c r="H37" s="12">
        <f t="shared" si="5"/>
        <v>49.4</v>
      </c>
      <c r="I37" s="99">
        <f t="shared" si="0"/>
        <v>73.84155455904335</v>
      </c>
      <c r="J37" s="100"/>
    </row>
    <row r="38" spans="1:9" s="40" customFormat="1" ht="45">
      <c r="A38" s="10" t="s">
        <v>24</v>
      </c>
      <c r="B38" s="11" t="s">
        <v>157</v>
      </c>
      <c r="C38" s="12" t="s">
        <v>159</v>
      </c>
      <c r="D38" s="12" t="s">
        <v>185</v>
      </c>
      <c r="E38" s="12" t="s">
        <v>187</v>
      </c>
      <c r="F38" s="12" t="s">
        <v>144</v>
      </c>
      <c r="G38" s="12">
        <f>G39+G40</f>
        <v>66.9</v>
      </c>
      <c r="H38" s="12">
        <f>H39+H40</f>
        <v>49.4</v>
      </c>
      <c r="I38" s="99">
        <f t="shared" si="0"/>
        <v>73.84155455904335</v>
      </c>
    </row>
    <row r="39" spans="1:9" s="40" customFormat="1" ht="90">
      <c r="A39" s="10" t="s">
        <v>21</v>
      </c>
      <c r="B39" s="11" t="s">
        <v>157</v>
      </c>
      <c r="C39" s="12" t="s">
        <v>159</v>
      </c>
      <c r="D39" s="12" t="s">
        <v>185</v>
      </c>
      <c r="E39" s="12" t="s">
        <v>187</v>
      </c>
      <c r="F39" s="12" t="s">
        <v>163</v>
      </c>
      <c r="G39" s="12" t="s">
        <v>188</v>
      </c>
      <c r="H39" s="12">
        <v>49.4</v>
      </c>
      <c r="I39" s="99">
        <f t="shared" si="0"/>
        <v>75.53516819571865</v>
      </c>
    </row>
    <row r="40" spans="1:9" s="40" customFormat="1" ht="30">
      <c r="A40" s="10" t="s">
        <v>38</v>
      </c>
      <c r="B40" s="11" t="s">
        <v>157</v>
      </c>
      <c r="C40" s="12" t="s">
        <v>159</v>
      </c>
      <c r="D40" s="12" t="s">
        <v>185</v>
      </c>
      <c r="E40" s="12" t="s">
        <v>187</v>
      </c>
      <c r="F40" s="12" t="s">
        <v>166</v>
      </c>
      <c r="G40" s="12" t="s">
        <v>189</v>
      </c>
      <c r="H40" s="12">
        <v>0</v>
      </c>
      <c r="I40" s="99">
        <f t="shared" si="0"/>
        <v>0</v>
      </c>
    </row>
    <row r="41" spans="1:9" s="40" customFormat="1" ht="15">
      <c r="A41" s="10" t="s">
        <v>29</v>
      </c>
      <c r="B41" s="11" t="s">
        <v>157</v>
      </c>
      <c r="C41" s="12" t="s">
        <v>190</v>
      </c>
      <c r="D41" s="12" t="s">
        <v>144</v>
      </c>
      <c r="E41" s="12" t="s">
        <v>144</v>
      </c>
      <c r="F41" s="12" t="s">
        <v>144</v>
      </c>
      <c r="G41" s="12">
        <f aca="true" t="shared" si="6" ref="G41:H43">G42</f>
        <v>74.8</v>
      </c>
      <c r="H41" s="12">
        <f t="shared" si="6"/>
        <v>62.8</v>
      </c>
      <c r="I41" s="99">
        <f t="shared" si="0"/>
        <v>83.9572192513369</v>
      </c>
    </row>
    <row r="42" spans="1:9" s="40" customFormat="1" ht="15">
      <c r="A42" s="10" t="s">
        <v>30</v>
      </c>
      <c r="B42" s="11" t="s">
        <v>157</v>
      </c>
      <c r="C42" s="12" t="s">
        <v>190</v>
      </c>
      <c r="D42" s="12" t="s">
        <v>185</v>
      </c>
      <c r="E42" s="12" t="s">
        <v>144</v>
      </c>
      <c r="F42" s="12" t="s">
        <v>144</v>
      </c>
      <c r="G42" s="12">
        <f t="shared" si="6"/>
        <v>74.8</v>
      </c>
      <c r="H42" s="12">
        <f t="shared" si="6"/>
        <v>62.8</v>
      </c>
      <c r="I42" s="99">
        <f t="shared" si="0"/>
        <v>83.9572192513369</v>
      </c>
    </row>
    <row r="43" spans="1:9" s="40" customFormat="1" ht="30">
      <c r="A43" s="10" t="s">
        <v>57</v>
      </c>
      <c r="B43" s="11" t="s">
        <v>157</v>
      </c>
      <c r="C43" s="12" t="s">
        <v>190</v>
      </c>
      <c r="D43" s="12" t="s">
        <v>185</v>
      </c>
      <c r="E43" s="12" t="s">
        <v>191</v>
      </c>
      <c r="F43" s="12" t="s">
        <v>144</v>
      </c>
      <c r="G43" s="12">
        <f t="shared" si="6"/>
        <v>74.8</v>
      </c>
      <c r="H43" s="12">
        <f t="shared" si="6"/>
        <v>62.8</v>
      </c>
      <c r="I43" s="99">
        <f t="shared" si="0"/>
        <v>83.9572192513369</v>
      </c>
    </row>
    <row r="44" spans="1:9" s="40" customFormat="1" ht="30">
      <c r="A44" s="10" t="s">
        <v>33</v>
      </c>
      <c r="B44" s="11" t="s">
        <v>157</v>
      </c>
      <c r="C44" s="12" t="s">
        <v>190</v>
      </c>
      <c r="D44" s="12" t="s">
        <v>185</v>
      </c>
      <c r="E44" s="12" t="s">
        <v>192</v>
      </c>
      <c r="F44" s="12" t="s">
        <v>144</v>
      </c>
      <c r="G44" s="12">
        <f>G45+G47+G49+G51</f>
        <v>74.8</v>
      </c>
      <c r="H44" s="12">
        <f>H45+H47+H49+H51</f>
        <v>62.8</v>
      </c>
      <c r="I44" s="99">
        <f t="shared" si="0"/>
        <v>83.9572192513369</v>
      </c>
    </row>
    <row r="45" spans="1:9" s="40" customFormat="1" ht="30">
      <c r="A45" s="10" t="s">
        <v>34</v>
      </c>
      <c r="B45" s="11" t="s">
        <v>157</v>
      </c>
      <c r="C45" s="12" t="s">
        <v>190</v>
      </c>
      <c r="D45" s="12" t="s">
        <v>185</v>
      </c>
      <c r="E45" s="12" t="s">
        <v>193</v>
      </c>
      <c r="F45" s="12" t="s">
        <v>144</v>
      </c>
      <c r="G45" s="12" t="str">
        <f>G46</f>
        <v>0,7</v>
      </c>
      <c r="H45" s="12">
        <f>H46</f>
        <v>0</v>
      </c>
      <c r="I45" s="99">
        <f t="shared" si="0"/>
        <v>0</v>
      </c>
    </row>
    <row r="46" spans="1:9" s="40" customFormat="1" ht="30">
      <c r="A46" s="10" t="s">
        <v>38</v>
      </c>
      <c r="B46" s="11" t="s">
        <v>157</v>
      </c>
      <c r="C46" s="12" t="s">
        <v>190</v>
      </c>
      <c r="D46" s="12" t="s">
        <v>185</v>
      </c>
      <c r="E46" s="12" t="s">
        <v>193</v>
      </c>
      <c r="F46" s="12" t="s">
        <v>166</v>
      </c>
      <c r="G46" s="12" t="s">
        <v>194</v>
      </c>
      <c r="H46" s="12">
        <v>0</v>
      </c>
      <c r="I46" s="99">
        <f t="shared" si="0"/>
        <v>0</v>
      </c>
    </row>
    <row r="47" spans="1:9" s="40" customFormat="1" ht="30">
      <c r="A47" s="10" t="s">
        <v>195</v>
      </c>
      <c r="B47" s="11" t="s">
        <v>157</v>
      </c>
      <c r="C47" s="12" t="s">
        <v>190</v>
      </c>
      <c r="D47" s="12" t="s">
        <v>185</v>
      </c>
      <c r="E47" s="12" t="s">
        <v>196</v>
      </c>
      <c r="F47" s="12" t="s">
        <v>144</v>
      </c>
      <c r="G47" s="12" t="str">
        <f>G48</f>
        <v>10,8</v>
      </c>
      <c r="H47" s="12">
        <f>H48</f>
        <v>0</v>
      </c>
      <c r="I47" s="99">
        <f t="shared" si="0"/>
        <v>0</v>
      </c>
    </row>
    <row r="48" spans="1:9" s="40" customFormat="1" ht="30">
      <c r="A48" s="10" t="s">
        <v>38</v>
      </c>
      <c r="B48" s="11" t="s">
        <v>157</v>
      </c>
      <c r="C48" s="12" t="s">
        <v>190</v>
      </c>
      <c r="D48" s="12" t="s">
        <v>185</v>
      </c>
      <c r="E48" s="12" t="s">
        <v>196</v>
      </c>
      <c r="F48" s="12" t="s">
        <v>166</v>
      </c>
      <c r="G48" s="12" t="s">
        <v>197</v>
      </c>
      <c r="H48" s="12">
        <v>0</v>
      </c>
      <c r="I48" s="99">
        <f t="shared" si="0"/>
        <v>0</v>
      </c>
    </row>
    <row r="49" spans="1:10" s="40" customFormat="1" ht="15">
      <c r="A49" s="10" t="s">
        <v>31</v>
      </c>
      <c r="B49" s="11" t="s">
        <v>157</v>
      </c>
      <c r="C49" s="12" t="s">
        <v>190</v>
      </c>
      <c r="D49" s="12" t="s">
        <v>185</v>
      </c>
      <c r="E49" s="12" t="s">
        <v>198</v>
      </c>
      <c r="F49" s="12" t="s">
        <v>144</v>
      </c>
      <c r="G49" s="12">
        <f>G50</f>
        <v>0.5</v>
      </c>
      <c r="H49" s="12">
        <f>H50</f>
        <v>0</v>
      </c>
      <c r="I49" s="99">
        <f t="shared" si="0"/>
        <v>0</v>
      </c>
      <c r="J49" s="100"/>
    </row>
    <row r="50" spans="1:9" s="40" customFormat="1" ht="30">
      <c r="A50" s="10" t="s">
        <v>38</v>
      </c>
      <c r="B50" s="11" t="s">
        <v>157</v>
      </c>
      <c r="C50" s="12" t="s">
        <v>190</v>
      </c>
      <c r="D50" s="12" t="s">
        <v>185</v>
      </c>
      <c r="E50" s="12" t="s">
        <v>198</v>
      </c>
      <c r="F50" s="12">
        <v>200</v>
      </c>
      <c r="G50" s="12">
        <v>0.5</v>
      </c>
      <c r="H50" s="12">
        <v>0</v>
      </c>
      <c r="I50" s="99">
        <f t="shared" si="0"/>
        <v>0</v>
      </c>
    </row>
    <row r="51" spans="1:9" s="40" customFormat="1" ht="30">
      <c r="A51" s="10" t="s">
        <v>199</v>
      </c>
      <c r="B51" s="11" t="s">
        <v>157</v>
      </c>
      <c r="C51" s="12" t="s">
        <v>190</v>
      </c>
      <c r="D51" s="12" t="s">
        <v>185</v>
      </c>
      <c r="E51" s="12" t="s">
        <v>200</v>
      </c>
      <c r="F51" s="12"/>
      <c r="G51" s="12">
        <f>G52</f>
        <v>62.8</v>
      </c>
      <c r="H51" s="12">
        <f>H52</f>
        <v>62.8</v>
      </c>
      <c r="I51" s="99">
        <f t="shared" si="0"/>
        <v>100</v>
      </c>
    </row>
    <row r="52" spans="1:9" s="40" customFormat="1" ht="30">
      <c r="A52" s="10" t="s">
        <v>38</v>
      </c>
      <c r="B52" s="11" t="s">
        <v>157</v>
      </c>
      <c r="C52" s="12" t="s">
        <v>190</v>
      </c>
      <c r="D52" s="12" t="s">
        <v>185</v>
      </c>
      <c r="E52" s="12" t="s">
        <v>200</v>
      </c>
      <c r="F52" s="12">
        <v>200</v>
      </c>
      <c r="G52" s="12">
        <v>62.8</v>
      </c>
      <c r="H52" s="12">
        <v>62.8</v>
      </c>
      <c r="I52" s="99">
        <f t="shared" si="0"/>
        <v>100</v>
      </c>
    </row>
    <row r="53" spans="1:9" s="40" customFormat="1" ht="15">
      <c r="A53" s="10" t="s">
        <v>201</v>
      </c>
      <c r="B53" s="11" t="s">
        <v>157</v>
      </c>
      <c r="C53" s="12" t="s">
        <v>202</v>
      </c>
      <c r="D53" s="12" t="s">
        <v>144</v>
      </c>
      <c r="E53" s="12" t="s">
        <v>144</v>
      </c>
      <c r="F53" s="12" t="s">
        <v>144</v>
      </c>
      <c r="G53" s="12">
        <f>G54</f>
        <v>282.9</v>
      </c>
      <c r="H53" s="12">
        <f>H54</f>
        <v>163.1</v>
      </c>
      <c r="I53" s="99">
        <f t="shared" si="0"/>
        <v>57.65288087663486</v>
      </c>
    </row>
    <row r="54" spans="1:9" s="40" customFormat="1" ht="30">
      <c r="A54" s="10" t="s">
        <v>203</v>
      </c>
      <c r="B54" s="11" t="s">
        <v>157</v>
      </c>
      <c r="C54" s="12" t="s">
        <v>202</v>
      </c>
      <c r="D54" s="12" t="s">
        <v>164</v>
      </c>
      <c r="E54" s="12" t="s">
        <v>144</v>
      </c>
      <c r="F54" s="12" t="s">
        <v>144</v>
      </c>
      <c r="G54" s="12">
        <f>G55</f>
        <v>282.9</v>
      </c>
      <c r="H54" s="12">
        <f>H55</f>
        <v>163.1</v>
      </c>
      <c r="I54" s="99">
        <f t="shared" si="0"/>
        <v>57.65288087663486</v>
      </c>
    </row>
    <row r="55" spans="1:9" s="40" customFormat="1" ht="45">
      <c r="A55" s="10" t="s">
        <v>26</v>
      </c>
      <c r="B55" s="11" t="s">
        <v>157</v>
      </c>
      <c r="C55" s="12" t="s">
        <v>202</v>
      </c>
      <c r="D55" s="12" t="s">
        <v>164</v>
      </c>
      <c r="E55" s="12" t="s">
        <v>204</v>
      </c>
      <c r="F55" s="12" t="s">
        <v>144</v>
      </c>
      <c r="G55" s="12">
        <f>G56+G60</f>
        <v>282.9</v>
      </c>
      <c r="H55" s="12">
        <f>H56+H60</f>
        <v>163.1</v>
      </c>
      <c r="I55" s="99">
        <f t="shared" si="0"/>
        <v>57.65288087663486</v>
      </c>
    </row>
    <row r="56" spans="1:9" s="40" customFormat="1" ht="45">
      <c r="A56" s="10" t="s">
        <v>40</v>
      </c>
      <c r="B56" s="11" t="s">
        <v>157</v>
      </c>
      <c r="C56" s="12" t="s">
        <v>202</v>
      </c>
      <c r="D56" s="12" t="s">
        <v>164</v>
      </c>
      <c r="E56" s="12" t="s">
        <v>205</v>
      </c>
      <c r="F56" s="12" t="s">
        <v>144</v>
      </c>
      <c r="G56" s="12">
        <f>G57</f>
        <v>279.9</v>
      </c>
      <c r="H56" s="12">
        <f>H57</f>
        <v>160.1</v>
      </c>
      <c r="I56" s="99">
        <f t="shared" si="0"/>
        <v>57.198999642729554</v>
      </c>
    </row>
    <row r="57" spans="1:10" s="40" customFormat="1" ht="90">
      <c r="A57" s="10" t="s">
        <v>58</v>
      </c>
      <c r="B57" s="11" t="s">
        <v>157</v>
      </c>
      <c r="C57" s="12" t="s">
        <v>202</v>
      </c>
      <c r="D57" s="12" t="s">
        <v>164</v>
      </c>
      <c r="E57" s="12" t="s">
        <v>206</v>
      </c>
      <c r="F57" s="12" t="s">
        <v>144</v>
      </c>
      <c r="G57" s="12">
        <f>G58+G59</f>
        <v>279.9</v>
      </c>
      <c r="H57" s="12">
        <f>H58+H59</f>
        <v>160.1</v>
      </c>
      <c r="I57" s="99">
        <f t="shared" si="0"/>
        <v>57.198999642729554</v>
      </c>
      <c r="J57" s="100"/>
    </row>
    <row r="58" spans="1:9" s="40" customFormat="1" ht="90">
      <c r="A58" s="10" t="s">
        <v>21</v>
      </c>
      <c r="B58" s="11" t="s">
        <v>157</v>
      </c>
      <c r="C58" s="12" t="s">
        <v>202</v>
      </c>
      <c r="D58" s="12" t="s">
        <v>164</v>
      </c>
      <c r="E58" s="12" t="s">
        <v>206</v>
      </c>
      <c r="F58" s="12" t="s">
        <v>163</v>
      </c>
      <c r="G58" s="12">
        <v>216.5</v>
      </c>
      <c r="H58" s="12">
        <v>132.7</v>
      </c>
      <c r="I58" s="99">
        <f t="shared" si="0"/>
        <v>61.293302540415695</v>
      </c>
    </row>
    <row r="59" spans="1:9" s="40" customFormat="1" ht="30">
      <c r="A59" s="10" t="s">
        <v>38</v>
      </c>
      <c r="B59" s="11" t="s">
        <v>157</v>
      </c>
      <c r="C59" s="12" t="s">
        <v>202</v>
      </c>
      <c r="D59" s="12" t="s">
        <v>164</v>
      </c>
      <c r="E59" s="12" t="s">
        <v>206</v>
      </c>
      <c r="F59" s="12" t="s">
        <v>166</v>
      </c>
      <c r="G59" s="12">
        <f>66.2-2.8</f>
        <v>63.400000000000006</v>
      </c>
      <c r="H59" s="12">
        <v>27.4</v>
      </c>
      <c r="I59" s="99">
        <f t="shared" si="0"/>
        <v>43.21766561514195</v>
      </c>
    </row>
    <row r="60" spans="1:9" s="40" customFormat="1" ht="30">
      <c r="A60" s="10" t="s">
        <v>27</v>
      </c>
      <c r="B60" s="11" t="s">
        <v>157</v>
      </c>
      <c r="C60" s="12" t="s">
        <v>202</v>
      </c>
      <c r="D60" s="12" t="s">
        <v>164</v>
      </c>
      <c r="E60" s="12" t="s">
        <v>207</v>
      </c>
      <c r="F60" s="12" t="s">
        <v>144</v>
      </c>
      <c r="G60" s="12" t="str">
        <f aca="true" t="shared" si="7" ref="G60:H62">G61</f>
        <v>3,0</v>
      </c>
      <c r="H60" s="12">
        <f t="shared" si="7"/>
        <v>3</v>
      </c>
      <c r="I60" s="99">
        <f t="shared" si="0"/>
        <v>100</v>
      </c>
    </row>
    <row r="61" spans="1:9" s="40" customFormat="1" ht="30">
      <c r="A61" s="10" t="s">
        <v>208</v>
      </c>
      <c r="B61" s="11" t="s">
        <v>157</v>
      </c>
      <c r="C61" s="12" t="s">
        <v>202</v>
      </c>
      <c r="D61" s="12" t="s">
        <v>164</v>
      </c>
      <c r="E61" s="12" t="s">
        <v>209</v>
      </c>
      <c r="F61" s="12" t="s">
        <v>144</v>
      </c>
      <c r="G61" s="12" t="str">
        <f t="shared" si="7"/>
        <v>3,0</v>
      </c>
      <c r="H61" s="12">
        <f t="shared" si="7"/>
        <v>3</v>
      </c>
      <c r="I61" s="99">
        <f t="shared" si="0"/>
        <v>100</v>
      </c>
    </row>
    <row r="62" spans="1:9" s="40" customFormat="1" ht="45">
      <c r="A62" s="10" t="s">
        <v>210</v>
      </c>
      <c r="B62" s="11" t="s">
        <v>157</v>
      </c>
      <c r="C62" s="12" t="s">
        <v>202</v>
      </c>
      <c r="D62" s="12" t="s">
        <v>164</v>
      </c>
      <c r="E62" s="12" t="s">
        <v>211</v>
      </c>
      <c r="F62" s="12" t="s">
        <v>144</v>
      </c>
      <c r="G62" s="12" t="str">
        <f t="shared" si="7"/>
        <v>3,0</v>
      </c>
      <c r="H62" s="12">
        <f t="shared" si="7"/>
        <v>3</v>
      </c>
      <c r="I62" s="99">
        <f t="shared" si="0"/>
        <v>100</v>
      </c>
    </row>
    <row r="63" spans="1:9" s="40" customFormat="1" ht="45">
      <c r="A63" s="10" t="s">
        <v>52</v>
      </c>
      <c r="B63" s="11" t="s">
        <v>157</v>
      </c>
      <c r="C63" s="12" t="s">
        <v>202</v>
      </c>
      <c r="D63" s="12" t="s">
        <v>164</v>
      </c>
      <c r="E63" s="12" t="s">
        <v>212</v>
      </c>
      <c r="F63" s="12" t="s">
        <v>166</v>
      </c>
      <c r="G63" s="12" t="s">
        <v>213</v>
      </c>
      <c r="H63" s="101">
        <v>3</v>
      </c>
      <c r="I63" s="99">
        <f t="shared" si="0"/>
        <v>100</v>
      </c>
    </row>
    <row r="64" spans="1:9" s="40" customFormat="1" ht="15">
      <c r="A64" s="10" t="s">
        <v>13</v>
      </c>
      <c r="B64" s="11" t="s">
        <v>157</v>
      </c>
      <c r="C64" s="12" t="s">
        <v>214</v>
      </c>
      <c r="D64" s="12" t="s">
        <v>144</v>
      </c>
      <c r="E64" s="12" t="s">
        <v>144</v>
      </c>
      <c r="F64" s="12" t="s">
        <v>144</v>
      </c>
      <c r="G64" s="12" t="str">
        <f aca="true" t="shared" si="8" ref="G64:H66">G65</f>
        <v>30,7</v>
      </c>
      <c r="H64" s="12">
        <f t="shared" si="8"/>
        <v>23.1</v>
      </c>
      <c r="I64" s="99">
        <f t="shared" si="0"/>
        <v>75.24429967426711</v>
      </c>
    </row>
    <row r="65" spans="1:9" s="40" customFormat="1" ht="15">
      <c r="A65" s="10" t="s">
        <v>14</v>
      </c>
      <c r="B65" s="11" t="s">
        <v>157</v>
      </c>
      <c r="C65" s="12" t="s">
        <v>214</v>
      </c>
      <c r="D65" s="12" t="s">
        <v>158</v>
      </c>
      <c r="E65" s="12" t="s">
        <v>144</v>
      </c>
      <c r="F65" s="12" t="s">
        <v>144</v>
      </c>
      <c r="G65" s="12" t="str">
        <f t="shared" si="8"/>
        <v>30,7</v>
      </c>
      <c r="H65" s="12">
        <f t="shared" si="8"/>
        <v>23.1</v>
      </c>
      <c r="I65" s="99">
        <f t="shared" si="0"/>
        <v>75.24429967426711</v>
      </c>
    </row>
    <row r="66" spans="1:9" s="40" customFormat="1" ht="30">
      <c r="A66" s="10" t="s">
        <v>27</v>
      </c>
      <c r="B66" s="11" t="s">
        <v>157</v>
      </c>
      <c r="C66" s="12" t="s">
        <v>214</v>
      </c>
      <c r="D66" s="12" t="s">
        <v>158</v>
      </c>
      <c r="E66" s="12" t="s">
        <v>207</v>
      </c>
      <c r="F66" s="12" t="s">
        <v>144</v>
      </c>
      <c r="G66" s="12" t="str">
        <f t="shared" si="8"/>
        <v>30,7</v>
      </c>
      <c r="H66" s="12">
        <f t="shared" si="8"/>
        <v>23.1</v>
      </c>
      <c r="I66" s="99">
        <f t="shared" si="0"/>
        <v>75.24429967426711</v>
      </c>
    </row>
    <row r="67" spans="1:9" s="40" customFormat="1" ht="30">
      <c r="A67" s="10" t="s">
        <v>35</v>
      </c>
      <c r="B67" s="11" t="s">
        <v>157</v>
      </c>
      <c r="C67" s="12" t="s">
        <v>214</v>
      </c>
      <c r="D67" s="12" t="s">
        <v>158</v>
      </c>
      <c r="E67" s="12" t="s">
        <v>215</v>
      </c>
      <c r="F67" s="12" t="s">
        <v>144</v>
      </c>
      <c r="G67" s="12" t="str">
        <f>G69</f>
        <v>30,7</v>
      </c>
      <c r="H67" s="12">
        <f>H69</f>
        <v>23.1</v>
      </c>
      <c r="I67" s="99">
        <f t="shared" si="0"/>
        <v>75.24429967426711</v>
      </c>
    </row>
    <row r="68" spans="1:9" s="40" customFormat="1" ht="15">
      <c r="A68" s="10" t="s">
        <v>25</v>
      </c>
      <c r="B68" s="11" t="s">
        <v>157</v>
      </c>
      <c r="C68" s="12" t="s">
        <v>214</v>
      </c>
      <c r="D68" s="12" t="s">
        <v>158</v>
      </c>
      <c r="E68" s="12" t="s">
        <v>216</v>
      </c>
      <c r="F68" s="12" t="s">
        <v>144</v>
      </c>
      <c r="G68" s="12" t="str">
        <f>G69</f>
        <v>30,7</v>
      </c>
      <c r="H68" s="12">
        <f>H69</f>
        <v>23.1</v>
      </c>
      <c r="I68" s="99">
        <f t="shared" si="0"/>
        <v>75.24429967426711</v>
      </c>
    </row>
    <row r="69" spans="1:9" s="40" customFormat="1" ht="45">
      <c r="A69" s="10" t="s">
        <v>217</v>
      </c>
      <c r="B69" s="11" t="s">
        <v>157</v>
      </c>
      <c r="C69" s="12" t="s">
        <v>214</v>
      </c>
      <c r="D69" s="12" t="s">
        <v>158</v>
      </c>
      <c r="E69" s="12" t="s">
        <v>216</v>
      </c>
      <c r="F69" s="12" t="s">
        <v>218</v>
      </c>
      <c r="G69" s="12" t="s">
        <v>219</v>
      </c>
      <c r="H69" s="12">
        <v>23.1</v>
      </c>
      <c r="I69" s="99">
        <f t="shared" si="0"/>
        <v>75.24429967426711</v>
      </c>
    </row>
    <row r="70" spans="1:9" s="40" customFormat="1" ht="15">
      <c r="A70" s="10" t="s">
        <v>48</v>
      </c>
      <c r="B70" s="11" t="s">
        <v>157</v>
      </c>
      <c r="C70" s="12" t="s">
        <v>169</v>
      </c>
      <c r="D70" s="12" t="s">
        <v>144</v>
      </c>
      <c r="E70" s="12" t="s">
        <v>144</v>
      </c>
      <c r="F70" s="12" t="s">
        <v>144</v>
      </c>
      <c r="G70" s="12">
        <f aca="true" t="shared" si="9" ref="G70:H73">G71</f>
        <v>2</v>
      </c>
      <c r="H70" s="12">
        <f t="shared" si="9"/>
        <v>0.7</v>
      </c>
      <c r="I70" s="99">
        <f t="shared" si="0"/>
        <v>35</v>
      </c>
    </row>
    <row r="71" spans="1:9" s="40" customFormat="1" ht="15">
      <c r="A71" s="10" t="s">
        <v>49</v>
      </c>
      <c r="B71" s="11" t="s">
        <v>157</v>
      </c>
      <c r="C71" s="12" t="s">
        <v>169</v>
      </c>
      <c r="D71" s="12" t="s">
        <v>159</v>
      </c>
      <c r="E71" s="12" t="s">
        <v>144</v>
      </c>
      <c r="F71" s="12" t="s">
        <v>144</v>
      </c>
      <c r="G71" s="12">
        <f t="shared" si="9"/>
        <v>2</v>
      </c>
      <c r="H71" s="12">
        <f t="shared" si="9"/>
        <v>0.7</v>
      </c>
      <c r="I71" s="99">
        <f t="shared" si="0"/>
        <v>35</v>
      </c>
    </row>
    <row r="72" spans="1:9" s="40" customFormat="1" ht="30">
      <c r="A72" s="10" t="s">
        <v>27</v>
      </c>
      <c r="B72" s="11" t="s">
        <v>157</v>
      </c>
      <c r="C72" s="12" t="s">
        <v>169</v>
      </c>
      <c r="D72" s="12" t="s">
        <v>159</v>
      </c>
      <c r="E72" s="12" t="s">
        <v>207</v>
      </c>
      <c r="F72" s="12" t="s">
        <v>144</v>
      </c>
      <c r="G72" s="12">
        <f t="shared" si="9"/>
        <v>2</v>
      </c>
      <c r="H72" s="12">
        <f t="shared" si="9"/>
        <v>0.7</v>
      </c>
      <c r="I72" s="99">
        <f t="shared" si="0"/>
        <v>35</v>
      </c>
    </row>
    <row r="73" spans="1:9" s="40" customFormat="1" ht="30">
      <c r="A73" s="10" t="s">
        <v>220</v>
      </c>
      <c r="B73" s="11" t="s">
        <v>157</v>
      </c>
      <c r="C73" s="12" t="s">
        <v>169</v>
      </c>
      <c r="D73" s="12" t="s">
        <v>159</v>
      </c>
      <c r="E73" s="12" t="s">
        <v>221</v>
      </c>
      <c r="F73" s="12" t="s">
        <v>144</v>
      </c>
      <c r="G73" s="12">
        <f t="shared" si="9"/>
        <v>2</v>
      </c>
      <c r="H73" s="12">
        <f t="shared" si="9"/>
        <v>0.7</v>
      </c>
      <c r="I73" s="99">
        <f t="shared" si="0"/>
        <v>35</v>
      </c>
    </row>
    <row r="74" spans="1:9" s="40" customFormat="1" ht="30">
      <c r="A74" s="10" t="s">
        <v>222</v>
      </c>
      <c r="B74" s="11" t="s">
        <v>157</v>
      </c>
      <c r="C74" s="12" t="s">
        <v>169</v>
      </c>
      <c r="D74" s="12" t="s">
        <v>159</v>
      </c>
      <c r="E74" s="12" t="s">
        <v>223</v>
      </c>
      <c r="F74" s="12" t="s">
        <v>144</v>
      </c>
      <c r="G74" s="12">
        <f>G75+G76</f>
        <v>2</v>
      </c>
      <c r="H74" s="12">
        <f>H75+H76</f>
        <v>0.7</v>
      </c>
      <c r="I74" s="99">
        <f t="shared" si="0"/>
        <v>35</v>
      </c>
    </row>
    <row r="75" spans="1:9" s="40" customFormat="1" ht="90">
      <c r="A75" s="10" t="s">
        <v>21</v>
      </c>
      <c r="B75" s="11" t="s">
        <v>157</v>
      </c>
      <c r="C75" s="12" t="s">
        <v>169</v>
      </c>
      <c r="D75" s="12" t="s">
        <v>159</v>
      </c>
      <c r="E75" s="12" t="s">
        <v>223</v>
      </c>
      <c r="F75" s="12">
        <v>100</v>
      </c>
      <c r="G75" s="12">
        <v>1</v>
      </c>
      <c r="H75" s="12">
        <v>0</v>
      </c>
      <c r="I75" s="99">
        <f>H75/G75*100</f>
        <v>0</v>
      </c>
    </row>
    <row r="76" spans="1:9" s="40" customFormat="1" ht="30">
      <c r="A76" s="10" t="s">
        <v>38</v>
      </c>
      <c r="B76" s="11" t="s">
        <v>157</v>
      </c>
      <c r="C76" s="12" t="s">
        <v>169</v>
      </c>
      <c r="D76" s="12" t="s">
        <v>159</v>
      </c>
      <c r="E76" s="12" t="s">
        <v>223</v>
      </c>
      <c r="F76" s="12" t="s">
        <v>166</v>
      </c>
      <c r="G76" s="12">
        <v>1</v>
      </c>
      <c r="H76" s="12">
        <v>0.7</v>
      </c>
      <c r="I76" s="99">
        <f>H76/G76*100</f>
        <v>70</v>
      </c>
    </row>
    <row r="77" spans="1:9" s="40" customFormat="1" ht="15" customHeight="1" hidden="1">
      <c r="A77" s="10" t="s">
        <v>224</v>
      </c>
      <c r="B77" s="11" t="s">
        <v>157</v>
      </c>
      <c r="C77" s="12" t="s">
        <v>144</v>
      </c>
      <c r="D77" s="12" t="s">
        <v>144</v>
      </c>
      <c r="E77" s="12" t="s">
        <v>144</v>
      </c>
      <c r="F77" s="12" t="s">
        <v>144</v>
      </c>
      <c r="G77" s="12">
        <f>G11+G34+G41+G53+G64+G70</f>
        <v>1168.8</v>
      </c>
      <c r="H77" s="102"/>
      <c r="I77" s="99">
        <f>H77/G77*100</f>
        <v>0</v>
      </c>
    </row>
    <row r="78" spans="1:9" s="40" customFormat="1" ht="15">
      <c r="A78" s="10" t="s">
        <v>224</v>
      </c>
      <c r="B78" s="11" t="s">
        <v>157</v>
      </c>
      <c r="C78" s="12" t="s">
        <v>144</v>
      </c>
      <c r="D78" s="12" t="s">
        <v>144</v>
      </c>
      <c r="E78" s="12" t="s">
        <v>144</v>
      </c>
      <c r="F78" s="12" t="s">
        <v>144</v>
      </c>
      <c r="G78" s="12">
        <f>G11+G34+G41+G53+G64+G70</f>
        <v>1168.8</v>
      </c>
      <c r="H78" s="12">
        <f>H11+H34+H41+H53+H64+H70</f>
        <v>842.5</v>
      </c>
      <c r="I78" s="99">
        <f>H78/G78*100</f>
        <v>72.08247775496235</v>
      </c>
    </row>
  </sheetData>
  <sheetProtection/>
  <mergeCells count="5">
    <mergeCell ref="A7:G7"/>
    <mergeCell ref="H8:I8"/>
    <mergeCell ref="F2:I2"/>
    <mergeCell ref="A5:I5"/>
    <mergeCell ref="A6:I6"/>
  </mergeCells>
  <printOptions/>
  <pageMargins left="0.9055118110236221" right="0.11811023622047245" top="0.9448818897637796" bottom="0.7480314960629921" header="0.31496062992125984" footer="0.31496062992125984"/>
  <pageSetup fitToHeight="10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71.375" style="48" customWidth="1"/>
    <col min="2" max="2" width="6.00390625" style="48" customWidth="1"/>
    <col min="3" max="3" width="20.125" style="48" customWidth="1"/>
    <col min="4" max="4" width="12.625" style="48" customWidth="1"/>
    <col min="5" max="5" width="13.125" style="48" customWidth="1"/>
    <col min="6" max="6" width="12.625" style="48" customWidth="1"/>
    <col min="7" max="16384" width="9.125" style="48" customWidth="1"/>
  </cols>
  <sheetData>
    <row r="1" spans="1:6" ht="15" customHeight="1">
      <c r="A1" s="90" t="s">
        <v>104</v>
      </c>
      <c r="B1" s="91"/>
      <c r="C1" s="91"/>
      <c r="D1" s="91"/>
      <c r="E1" s="91"/>
      <c r="F1" s="91"/>
    </row>
    <row r="2" spans="1:6" ht="12.75">
      <c r="A2" s="92"/>
      <c r="B2" s="91"/>
      <c r="C2" s="91"/>
      <c r="D2" s="91"/>
      <c r="E2" s="91"/>
      <c r="F2" s="91"/>
    </row>
    <row r="3" spans="1:6" ht="38.25" thickBot="1">
      <c r="A3" s="103" t="s">
        <v>246</v>
      </c>
      <c r="B3" s="92"/>
      <c r="C3" s="91"/>
      <c r="D3" s="91"/>
      <c r="E3" s="49"/>
      <c r="F3" s="50" t="s">
        <v>105</v>
      </c>
    </row>
    <row r="4" spans="1:6" ht="12.75">
      <c r="A4" s="49"/>
      <c r="B4" s="92"/>
      <c r="C4" s="91"/>
      <c r="D4" s="91"/>
      <c r="E4" s="51" t="s">
        <v>106</v>
      </c>
      <c r="F4" s="52" t="s">
        <v>107</v>
      </c>
    </row>
    <row r="5" spans="1:6" ht="12.75">
      <c r="A5" s="49"/>
      <c r="B5" s="93" t="s">
        <v>244</v>
      </c>
      <c r="C5" s="91"/>
      <c r="D5" s="91"/>
      <c r="E5" s="51" t="s">
        <v>108</v>
      </c>
      <c r="F5" s="53">
        <v>44105</v>
      </c>
    </row>
    <row r="6" spans="1:6" ht="11.25" customHeight="1">
      <c r="A6" s="49"/>
      <c r="B6" s="92"/>
      <c r="C6" s="91"/>
      <c r="D6" s="91"/>
      <c r="E6" s="51" t="s">
        <v>109</v>
      </c>
      <c r="F6" s="54" t="s">
        <v>110</v>
      </c>
    </row>
    <row r="7" spans="1:6" ht="21.75" customHeight="1">
      <c r="A7" s="55" t="s">
        <v>111</v>
      </c>
      <c r="B7" s="94" t="s">
        <v>112</v>
      </c>
      <c r="C7" s="91"/>
      <c r="D7" s="91"/>
      <c r="E7" s="51" t="s">
        <v>113</v>
      </c>
      <c r="F7" s="54" t="s">
        <v>55</v>
      </c>
    </row>
    <row r="8" spans="1:6" ht="21.75" customHeight="1">
      <c r="A8" s="55" t="s">
        <v>114</v>
      </c>
      <c r="B8" s="95" t="s">
        <v>115</v>
      </c>
      <c r="C8" s="91"/>
      <c r="D8" s="91"/>
      <c r="E8" s="51" t="s">
        <v>116</v>
      </c>
      <c r="F8" s="54" t="s">
        <v>117</v>
      </c>
    </row>
    <row r="9" spans="1:6" ht="12.75">
      <c r="A9" s="49" t="s">
        <v>118</v>
      </c>
      <c r="B9" s="92" t="s">
        <v>119</v>
      </c>
      <c r="C9" s="91"/>
      <c r="D9" s="91"/>
      <c r="E9" s="49"/>
      <c r="F9" s="54"/>
    </row>
    <row r="10" spans="1:6" ht="13.5" thickBot="1">
      <c r="A10" s="49" t="s">
        <v>120</v>
      </c>
      <c r="B10" s="92" t="s">
        <v>121</v>
      </c>
      <c r="C10" s="91"/>
      <c r="D10" s="91"/>
      <c r="E10" s="49"/>
      <c r="F10" s="56" t="s">
        <v>122</v>
      </c>
    </row>
    <row r="11" spans="1:6" ht="12.75">
      <c r="A11" s="49"/>
      <c r="B11" s="49"/>
      <c r="C11" s="49"/>
      <c r="D11" s="49"/>
      <c r="E11" s="49"/>
      <c r="F11" s="57"/>
    </row>
    <row r="12" spans="1:6" ht="15" customHeight="1">
      <c r="A12" s="96" t="s">
        <v>123</v>
      </c>
      <c r="B12" s="91"/>
      <c r="C12" s="91"/>
      <c r="D12" s="91"/>
      <c r="E12" s="91"/>
      <c r="F12" s="91"/>
    </row>
    <row r="13" spans="1:6" ht="12.75">
      <c r="A13" s="58"/>
      <c r="B13" s="58"/>
      <c r="C13" s="58"/>
      <c r="D13" s="58"/>
      <c r="E13" s="58"/>
      <c r="F13" s="58"/>
    </row>
    <row r="14" spans="1:6" ht="39" customHeight="1">
      <c r="A14" s="50" t="s">
        <v>124</v>
      </c>
      <c r="B14" s="50" t="s">
        <v>125</v>
      </c>
      <c r="C14" s="50" t="s">
        <v>126</v>
      </c>
      <c r="D14" s="50" t="s">
        <v>10</v>
      </c>
      <c r="E14" s="50" t="s">
        <v>127</v>
      </c>
      <c r="F14" s="50" t="s">
        <v>128</v>
      </c>
    </row>
    <row r="15" spans="1:6" ht="13.5" thickBot="1">
      <c r="A15" s="50" t="s">
        <v>129</v>
      </c>
      <c r="B15" s="59" t="s">
        <v>130</v>
      </c>
      <c r="C15" s="59" t="s">
        <v>131</v>
      </c>
      <c r="D15" s="59" t="s">
        <v>132</v>
      </c>
      <c r="E15" s="59" t="s">
        <v>133</v>
      </c>
      <c r="F15" s="59" t="s">
        <v>134</v>
      </c>
    </row>
    <row r="16" spans="1:6" ht="12.75">
      <c r="A16" s="60" t="s">
        <v>61</v>
      </c>
      <c r="B16" s="61">
        <v>10</v>
      </c>
      <c r="C16" s="62" t="s">
        <v>78</v>
      </c>
      <c r="D16" s="63">
        <v>1102100</v>
      </c>
      <c r="E16" s="63">
        <v>778621.5</v>
      </c>
      <c r="F16" s="64">
        <v>323478.5</v>
      </c>
    </row>
    <row r="17" spans="1:6" ht="12.75">
      <c r="A17" s="65" t="s">
        <v>62</v>
      </c>
      <c r="B17" s="66"/>
      <c r="C17" s="67"/>
      <c r="D17" s="68"/>
      <c r="E17" s="68"/>
      <c r="F17" s="69"/>
    </row>
    <row r="18" spans="1:6" ht="12.75">
      <c r="A18" s="60" t="s">
        <v>32</v>
      </c>
      <c r="B18" s="61">
        <v>10</v>
      </c>
      <c r="C18" s="62" t="s">
        <v>79</v>
      </c>
      <c r="D18" s="63">
        <v>295500</v>
      </c>
      <c r="E18" s="63">
        <v>84461.5</v>
      </c>
      <c r="F18" s="64">
        <v>211038.5</v>
      </c>
    </row>
    <row r="19" spans="1:6" ht="12.75">
      <c r="A19" s="60" t="s">
        <v>2</v>
      </c>
      <c r="B19" s="61">
        <v>10</v>
      </c>
      <c r="C19" s="62" t="s">
        <v>80</v>
      </c>
      <c r="D19" s="63">
        <v>33500</v>
      </c>
      <c r="E19" s="63">
        <v>23894.51</v>
      </c>
      <c r="F19" s="64">
        <v>9605.49</v>
      </c>
    </row>
    <row r="20" spans="1:6" ht="12.75">
      <c r="A20" s="60" t="s">
        <v>3</v>
      </c>
      <c r="B20" s="61">
        <v>10</v>
      </c>
      <c r="C20" s="62" t="s">
        <v>81</v>
      </c>
      <c r="D20" s="63">
        <v>33500</v>
      </c>
      <c r="E20" s="63">
        <v>23894.51</v>
      </c>
      <c r="F20" s="64">
        <v>9605.49</v>
      </c>
    </row>
    <row r="21" spans="1:6" ht="45">
      <c r="A21" s="60" t="s">
        <v>63</v>
      </c>
      <c r="B21" s="61">
        <v>10</v>
      </c>
      <c r="C21" s="62" t="s">
        <v>82</v>
      </c>
      <c r="D21" s="63">
        <v>33500</v>
      </c>
      <c r="E21" s="63">
        <v>23894.51</v>
      </c>
      <c r="F21" s="64">
        <v>9605.49</v>
      </c>
    </row>
    <row r="22" spans="1:6" ht="12.75">
      <c r="A22" s="60" t="s">
        <v>43</v>
      </c>
      <c r="B22" s="61">
        <v>10</v>
      </c>
      <c r="C22" s="62" t="s">
        <v>83</v>
      </c>
      <c r="D22" s="63">
        <v>262000</v>
      </c>
      <c r="E22" s="63">
        <v>60566.99</v>
      </c>
      <c r="F22" s="64">
        <v>201433.01</v>
      </c>
    </row>
    <row r="23" spans="1:6" ht="12.75">
      <c r="A23" s="60" t="s">
        <v>64</v>
      </c>
      <c r="B23" s="61">
        <v>10</v>
      </c>
      <c r="C23" s="62" t="s">
        <v>84</v>
      </c>
      <c r="D23" s="63">
        <v>52000</v>
      </c>
      <c r="E23" s="63">
        <v>2008.39</v>
      </c>
      <c r="F23" s="64">
        <v>49991.61</v>
      </c>
    </row>
    <row r="24" spans="1:6" ht="22.5">
      <c r="A24" s="60" t="s">
        <v>65</v>
      </c>
      <c r="B24" s="61">
        <v>10</v>
      </c>
      <c r="C24" s="62" t="s">
        <v>85</v>
      </c>
      <c r="D24" s="63">
        <v>52000</v>
      </c>
      <c r="E24" s="63">
        <v>2008.39</v>
      </c>
      <c r="F24" s="64">
        <v>49991.61</v>
      </c>
    </row>
    <row r="25" spans="1:6" ht="12.75">
      <c r="A25" s="60" t="s">
        <v>4</v>
      </c>
      <c r="B25" s="61">
        <v>10</v>
      </c>
      <c r="C25" s="62" t="s">
        <v>86</v>
      </c>
      <c r="D25" s="63">
        <v>210000</v>
      </c>
      <c r="E25" s="63">
        <v>58558.6</v>
      </c>
      <c r="F25" s="64">
        <v>151441.4</v>
      </c>
    </row>
    <row r="26" spans="1:6" ht="12.75">
      <c r="A26" s="60" t="s">
        <v>66</v>
      </c>
      <c r="B26" s="61">
        <v>10</v>
      </c>
      <c r="C26" s="62" t="s">
        <v>87</v>
      </c>
      <c r="D26" s="63">
        <v>74000</v>
      </c>
      <c r="E26" s="63">
        <v>39615.76</v>
      </c>
      <c r="F26" s="64">
        <v>34384.24</v>
      </c>
    </row>
    <row r="27" spans="1:6" ht="22.5">
      <c r="A27" s="60" t="s">
        <v>67</v>
      </c>
      <c r="B27" s="61">
        <v>10</v>
      </c>
      <c r="C27" s="62" t="s">
        <v>88</v>
      </c>
      <c r="D27" s="63">
        <v>74000</v>
      </c>
      <c r="E27" s="63">
        <v>39615.76</v>
      </c>
      <c r="F27" s="64">
        <v>34384.24</v>
      </c>
    </row>
    <row r="28" spans="1:6" ht="12.75">
      <c r="A28" s="60" t="s">
        <v>68</v>
      </c>
      <c r="B28" s="61">
        <v>10</v>
      </c>
      <c r="C28" s="62" t="s">
        <v>89</v>
      </c>
      <c r="D28" s="63">
        <v>136000</v>
      </c>
      <c r="E28" s="63">
        <v>18942.84</v>
      </c>
      <c r="F28" s="64">
        <v>117057.16</v>
      </c>
    </row>
    <row r="29" spans="1:6" ht="22.5">
      <c r="A29" s="60" t="s">
        <v>69</v>
      </c>
      <c r="B29" s="61">
        <v>10</v>
      </c>
      <c r="C29" s="62" t="s">
        <v>90</v>
      </c>
      <c r="D29" s="63">
        <v>136000</v>
      </c>
      <c r="E29" s="63">
        <v>18942.84</v>
      </c>
      <c r="F29" s="64">
        <v>117057.16</v>
      </c>
    </row>
    <row r="30" spans="1:6" ht="12.75">
      <c r="A30" s="60" t="s">
        <v>5</v>
      </c>
      <c r="B30" s="61">
        <v>10</v>
      </c>
      <c r="C30" s="62" t="s">
        <v>91</v>
      </c>
      <c r="D30" s="63">
        <v>806600</v>
      </c>
      <c r="E30" s="63">
        <v>694160</v>
      </c>
      <c r="F30" s="64">
        <v>112440</v>
      </c>
    </row>
    <row r="31" spans="1:6" ht="22.5">
      <c r="A31" s="60" t="s">
        <v>60</v>
      </c>
      <c r="B31" s="61">
        <v>10</v>
      </c>
      <c r="C31" s="62" t="s">
        <v>92</v>
      </c>
      <c r="D31" s="63">
        <v>806600</v>
      </c>
      <c r="E31" s="63">
        <v>694160</v>
      </c>
      <c r="F31" s="64">
        <v>112440</v>
      </c>
    </row>
    <row r="32" spans="1:6" ht="12.75">
      <c r="A32" s="60" t="s">
        <v>70</v>
      </c>
      <c r="B32" s="61">
        <v>10</v>
      </c>
      <c r="C32" s="62" t="s">
        <v>93</v>
      </c>
      <c r="D32" s="63">
        <v>334500</v>
      </c>
      <c r="E32" s="63">
        <v>257000</v>
      </c>
      <c r="F32" s="64">
        <v>77500</v>
      </c>
    </row>
    <row r="33" spans="1:6" ht="12.75">
      <c r="A33" s="60" t="s">
        <v>71</v>
      </c>
      <c r="B33" s="61">
        <v>10</v>
      </c>
      <c r="C33" s="62" t="s">
        <v>94</v>
      </c>
      <c r="D33" s="63">
        <v>300000</v>
      </c>
      <c r="E33" s="63">
        <v>225000</v>
      </c>
      <c r="F33" s="64">
        <v>75000</v>
      </c>
    </row>
    <row r="34" spans="1:6" ht="22.5">
      <c r="A34" s="60" t="s">
        <v>72</v>
      </c>
      <c r="B34" s="61">
        <v>10</v>
      </c>
      <c r="C34" s="62" t="s">
        <v>95</v>
      </c>
      <c r="D34" s="63">
        <v>300000</v>
      </c>
      <c r="E34" s="63">
        <v>225000</v>
      </c>
      <c r="F34" s="64">
        <v>75000</v>
      </c>
    </row>
    <row r="35" spans="1:6" ht="22.5">
      <c r="A35" s="60" t="s">
        <v>150</v>
      </c>
      <c r="B35" s="61">
        <v>10</v>
      </c>
      <c r="C35" s="62" t="s">
        <v>151</v>
      </c>
      <c r="D35" s="63">
        <v>34500</v>
      </c>
      <c r="E35" s="63">
        <v>32000</v>
      </c>
      <c r="F35" s="64">
        <v>2500</v>
      </c>
    </row>
    <row r="36" spans="1:6" ht="22.5">
      <c r="A36" s="60" t="s">
        <v>152</v>
      </c>
      <c r="B36" s="61">
        <v>10</v>
      </c>
      <c r="C36" s="62" t="s">
        <v>153</v>
      </c>
      <c r="D36" s="63">
        <v>34500</v>
      </c>
      <c r="E36" s="63">
        <v>32000</v>
      </c>
      <c r="F36" s="64">
        <v>2500</v>
      </c>
    </row>
    <row r="37" spans="1:6" ht="12.75">
      <c r="A37" s="60" t="s">
        <v>73</v>
      </c>
      <c r="B37" s="61">
        <v>10</v>
      </c>
      <c r="C37" s="62" t="s">
        <v>96</v>
      </c>
      <c r="D37" s="63">
        <v>66900</v>
      </c>
      <c r="E37" s="63">
        <v>50160</v>
      </c>
      <c r="F37" s="64">
        <v>16740</v>
      </c>
    </row>
    <row r="38" spans="1:6" ht="22.5">
      <c r="A38" s="60" t="s">
        <v>74</v>
      </c>
      <c r="B38" s="61">
        <v>10</v>
      </c>
      <c r="C38" s="62" t="s">
        <v>97</v>
      </c>
      <c r="D38" s="63">
        <v>66900</v>
      </c>
      <c r="E38" s="63">
        <v>50160</v>
      </c>
      <c r="F38" s="64">
        <v>16740</v>
      </c>
    </row>
    <row r="39" spans="1:6" ht="22.5">
      <c r="A39" s="60" t="s">
        <v>44</v>
      </c>
      <c r="B39" s="61">
        <v>10</v>
      </c>
      <c r="C39" s="62" t="s">
        <v>98</v>
      </c>
      <c r="D39" s="63">
        <v>66900</v>
      </c>
      <c r="E39" s="63">
        <v>50160</v>
      </c>
      <c r="F39" s="64">
        <v>16740</v>
      </c>
    </row>
    <row r="40" spans="1:6" ht="12.75">
      <c r="A40" s="60" t="s">
        <v>9</v>
      </c>
      <c r="B40" s="61">
        <v>10</v>
      </c>
      <c r="C40" s="62" t="s">
        <v>99</v>
      </c>
      <c r="D40" s="63">
        <v>405200</v>
      </c>
      <c r="E40" s="63">
        <v>387000</v>
      </c>
      <c r="F40" s="64">
        <v>18200</v>
      </c>
    </row>
    <row r="41" spans="1:6" ht="33.75">
      <c r="A41" s="60" t="s">
        <v>75</v>
      </c>
      <c r="B41" s="61">
        <v>10</v>
      </c>
      <c r="C41" s="62" t="s">
        <v>100</v>
      </c>
      <c r="D41" s="63">
        <v>4200</v>
      </c>
      <c r="E41" s="63">
        <v>3000</v>
      </c>
      <c r="F41" s="64">
        <v>1200</v>
      </c>
    </row>
    <row r="42" spans="1:6" ht="33.75">
      <c r="A42" s="60" t="s">
        <v>45</v>
      </c>
      <c r="B42" s="61">
        <v>10</v>
      </c>
      <c r="C42" s="62" t="s">
        <v>101</v>
      </c>
      <c r="D42" s="63">
        <v>4200</v>
      </c>
      <c r="E42" s="63">
        <v>3000</v>
      </c>
      <c r="F42" s="64">
        <v>1200</v>
      </c>
    </row>
    <row r="43" spans="1:6" ht="12.75">
      <c r="A43" s="60" t="s">
        <v>76</v>
      </c>
      <c r="B43" s="61">
        <v>10</v>
      </c>
      <c r="C43" s="62" t="s">
        <v>102</v>
      </c>
      <c r="D43" s="63">
        <v>401000</v>
      </c>
      <c r="E43" s="63">
        <v>384000</v>
      </c>
      <c r="F43" s="64">
        <v>17000</v>
      </c>
    </row>
    <row r="44" spans="1:6" ht="13.5" thickBot="1">
      <c r="A44" s="60" t="s">
        <v>77</v>
      </c>
      <c r="B44" s="61">
        <v>10</v>
      </c>
      <c r="C44" s="62" t="s">
        <v>103</v>
      </c>
      <c r="D44" s="63">
        <v>401000</v>
      </c>
      <c r="E44" s="63">
        <v>384000</v>
      </c>
      <c r="F44" s="64">
        <v>17000</v>
      </c>
    </row>
    <row r="45" spans="1:6" ht="12.75">
      <c r="A45" s="70"/>
      <c r="B45" s="71"/>
      <c r="C45" s="71"/>
      <c r="D45" s="72"/>
      <c r="E45" s="72"/>
      <c r="F45" s="72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Кошелева Наталья</cp:lastModifiedBy>
  <cp:lastPrinted>2020-07-21T05:38:18Z</cp:lastPrinted>
  <dcterms:created xsi:type="dcterms:W3CDTF">2006-04-04T06:58:31Z</dcterms:created>
  <dcterms:modified xsi:type="dcterms:W3CDTF">2020-10-14T09:38:04Z</dcterms:modified>
  <cp:category/>
  <cp:version/>
  <cp:contentType/>
  <cp:contentStatus/>
</cp:coreProperties>
</file>